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4370"/>
  </bookViews>
  <sheets>
    <sheet name="CIMS budget" sheetId="1" r:id="rId1"/>
  </sheets>
  <externalReferences>
    <externalReference r:id="rId2"/>
    <externalReference r:id="rId3"/>
  </externalReferences>
  <definedNames>
    <definedName name="_YR1">#REF!</definedName>
    <definedName name="DHHS" localSheetId="0">#REF!</definedName>
    <definedName name="DHHS">#REF!</definedName>
    <definedName name="FB" localSheetId="0">#REF!</definedName>
    <definedName name="FB">#REF!</definedName>
    <definedName name="GF" localSheetId="0">#REF!</definedName>
    <definedName name="GF">#REF!</definedName>
    <definedName name="OF" localSheetId="0">#REF!</definedName>
    <definedName name="OF">#REF!</definedName>
    <definedName name="OH" localSheetId="0">#REF!</definedName>
    <definedName name="OH">#REF!</definedName>
    <definedName name="OI" localSheetId="0">#REF!</definedName>
    <definedName name="OI">#REF!</definedName>
    <definedName name="RB" localSheetId="0">#REF!</definedName>
    <definedName name="RB">#REF!</definedName>
    <definedName name="SI" localSheetId="0">#REF!</definedName>
    <definedName name="SI">#REF!</definedName>
  </definedNames>
  <calcPr calcId="145621"/>
</workbook>
</file>

<file path=xl/calcChain.xml><?xml version="1.0" encoding="utf-8"?>
<calcChain xmlns="http://schemas.openxmlformats.org/spreadsheetml/2006/main">
  <c r="D135" i="1" l="1"/>
  <c r="D134" i="1"/>
  <c r="D133" i="1"/>
  <c r="D132" i="1"/>
  <c r="D131" i="1"/>
  <c r="Q104" i="1"/>
  <c r="P92" i="1"/>
  <c r="N92" i="1"/>
  <c r="O92" i="1" s="1"/>
  <c r="P91" i="1"/>
  <c r="N91" i="1"/>
  <c r="O91" i="1" s="1"/>
  <c r="N89" i="1"/>
  <c r="O89" i="1" s="1"/>
  <c r="P89" i="1" s="1"/>
  <c r="N88" i="1"/>
  <c r="O88" i="1" s="1"/>
  <c r="P88" i="1" s="1"/>
  <c r="N87" i="1"/>
  <c r="O87" i="1" s="1"/>
  <c r="P87" i="1" s="1"/>
  <c r="N86" i="1"/>
  <c r="O86" i="1" s="1"/>
  <c r="P86" i="1" s="1"/>
  <c r="N85" i="1"/>
  <c r="O85" i="1" s="1"/>
  <c r="P85" i="1" s="1"/>
  <c r="N84" i="1"/>
  <c r="O84" i="1" s="1"/>
  <c r="P84" i="1" s="1"/>
  <c r="M81" i="1"/>
  <c r="N80" i="1"/>
  <c r="N79" i="1"/>
  <c r="N78" i="1"/>
  <c r="N77" i="1"/>
  <c r="N76" i="1"/>
  <c r="N73" i="1"/>
  <c r="M73" i="1"/>
  <c r="O72" i="1"/>
  <c r="N72" i="1"/>
  <c r="Q71" i="1"/>
  <c r="Q68" i="1"/>
  <c r="S56" i="1"/>
  <c r="U55" i="1"/>
  <c r="S55" i="1"/>
  <c r="T55" i="1" s="1"/>
  <c r="N55" i="1" s="1"/>
  <c r="M55" i="1"/>
  <c r="T51" i="1"/>
  <c r="S51" i="1"/>
  <c r="M51" i="1"/>
  <c r="S50" i="1"/>
  <c r="T50" i="1" s="1"/>
  <c r="M50" i="1"/>
  <c r="M52" i="1" s="1"/>
  <c r="S46" i="1"/>
  <c r="T46" i="1" s="1"/>
  <c r="N46" i="1" s="1"/>
  <c r="M46" i="1"/>
  <c r="S45" i="1"/>
  <c r="S38" i="1"/>
  <c r="S37" i="1"/>
  <c r="T37" i="1" s="1"/>
  <c r="N37" i="1" s="1"/>
  <c r="M37" i="1"/>
  <c r="T33" i="1"/>
  <c r="S33" i="1"/>
  <c r="M33" i="1"/>
  <c r="S32" i="1"/>
  <c r="T32" i="1" s="1"/>
  <c r="M32" i="1"/>
  <c r="U27" i="1"/>
  <c r="S27" i="1"/>
  <c r="T27" i="1" s="1"/>
  <c r="N27" i="1" s="1"/>
  <c r="M27" i="1"/>
  <c r="S26" i="1"/>
  <c r="S22" i="1"/>
  <c r="T22" i="1" s="1"/>
  <c r="M22" i="1"/>
  <c r="T21" i="1"/>
  <c r="S21" i="1"/>
  <c r="M21" i="1"/>
  <c r="S20" i="1"/>
  <c r="T20" i="1" s="1"/>
  <c r="M20" i="1"/>
  <c r="M23" i="1" s="1"/>
  <c r="P16" i="1"/>
  <c r="O16" i="1"/>
  <c r="N16" i="1"/>
  <c r="M16" i="1"/>
  <c r="P15" i="1"/>
  <c r="O15" i="1"/>
  <c r="N15" i="1"/>
  <c r="M15" i="1"/>
  <c r="Q15" i="1" s="1"/>
  <c r="P14" i="1"/>
  <c r="O14" i="1"/>
  <c r="N14" i="1"/>
  <c r="M14" i="1"/>
  <c r="Q14" i="1" s="1"/>
  <c r="P11" i="1"/>
  <c r="O11" i="1"/>
  <c r="N11" i="1"/>
  <c r="M11" i="1"/>
  <c r="U10" i="1"/>
  <c r="S10" i="1"/>
  <c r="T10" i="1" s="1"/>
  <c r="N10" i="1" s="1"/>
  <c r="M10" i="1"/>
  <c r="S9" i="1"/>
  <c r="O79" i="1" l="1"/>
  <c r="P79" i="1" s="1"/>
  <c r="T9" i="1"/>
  <c r="M9" i="1"/>
  <c r="U33" i="1"/>
  <c r="N33" i="1"/>
  <c r="T38" i="1"/>
  <c r="M38" i="1"/>
  <c r="N81" i="1"/>
  <c r="O76" i="1"/>
  <c r="O80" i="1"/>
  <c r="P80" i="1" s="1"/>
  <c r="Q80" i="1"/>
  <c r="Q84" i="1"/>
  <c r="Q86" i="1"/>
  <c r="Q88" i="1"/>
  <c r="Q91" i="1"/>
  <c r="V10" i="1"/>
  <c r="O10" i="1"/>
  <c r="M34" i="1"/>
  <c r="M41" i="1" s="1"/>
  <c r="M90" i="1" s="1"/>
  <c r="T45" i="1"/>
  <c r="M45" i="1"/>
  <c r="V55" i="1"/>
  <c r="O55" i="1"/>
  <c r="O73" i="1"/>
  <c r="P72" i="1"/>
  <c r="P73" i="1" s="1"/>
  <c r="O77" i="1"/>
  <c r="P77" i="1" s="1"/>
  <c r="Q11" i="1"/>
  <c r="N20" i="1"/>
  <c r="U20" i="1"/>
  <c r="N22" i="1"/>
  <c r="U22" i="1"/>
  <c r="T26" i="1"/>
  <c r="M26" i="1"/>
  <c r="U37" i="1"/>
  <c r="U46" i="1"/>
  <c r="N50" i="1"/>
  <c r="U50" i="1"/>
  <c r="O78" i="1"/>
  <c r="P78" i="1" s="1"/>
  <c r="Q85" i="1"/>
  <c r="Q87" i="1"/>
  <c r="Q89" i="1"/>
  <c r="Q92" i="1"/>
  <c r="Q16" i="1"/>
  <c r="U21" i="1"/>
  <c r="N21" i="1"/>
  <c r="V27" i="1"/>
  <c r="O27" i="1"/>
  <c r="N32" i="1"/>
  <c r="N34" i="1" s="1"/>
  <c r="U32" i="1"/>
  <c r="M39" i="1"/>
  <c r="U51" i="1"/>
  <c r="N51" i="1"/>
  <c r="T56" i="1"/>
  <c r="M56" i="1"/>
  <c r="Q73" i="1"/>
  <c r="Q27" i="1" l="1"/>
  <c r="O32" i="1"/>
  <c r="V32" i="1"/>
  <c r="N52" i="1"/>
  <c r="U26" i="1"/>
  <c r="N26" i="1"/>
  <c r="N28" i="1" s="1"/>
  <c r="V33" i="1"/>
  <c r="O33" i="1"/>
  <c r="U9" i="1"/>
  <c r="N9" i="1"/>
  <c r="N17" i="1" s="1"/>
  <c r="V51" i="1"/>
  <c r="O51" i="1"/>
  <c r="N41" i="1"/>
  <c r="N90" i="1" s="1"/>
  <c r="N93" i="1" s="1"/>
  <c r="N95" i="1" s="1"/>
  <c r="V21" i="1"/>
  <c r="O21" i="1"/>
  <c r="V46" i="1"/>
  <c r="O46" i="1"/>
  <c r="O22" i="1"/>
  <c r="V22" i="1"/>
  <c r="W55" i="1"/>
  <c r="P55" i="1"/>
  <c r="M93" i="1"/>
  <c r="M95" i="1" s="1"/>
  <c r="O81" i="1"/>
  <c r="P76" i="1"/>
  <c r="Q79" i="1"/>
  <c r="N23" i="1"/>
  <c r="W10" i="1"/>
  <c r="P10" i="1"/>
  <c r="Q10" i="1" s="1"/>
  <c r="M57" i="1"/>
  <c r="V37" i="1"/>
  <c r="O37" i="1"/>
  <c r="M47" i="1"/>
  <c r="U38" i="1"/>
  <c r="N38" i="1"/>
  <c r="N39" i="1" s="1"/>
  <c r="U56" i="1"/>
  <c r="N56" i="1"/>
  <c r="N57" i="1" s="1"/>
  <c r="W27" i="1"/>
  <c r="P27" i="1"/>
  <c r="Q78" i="1"/>
  <c r="O50" i="1"/>
  <c r="O52" i="1" s="1"/>
  <c r="V50" i="1"/>
  <c r="M28" i="1"/>
  <c r="O20" i="1"/>
  <c r="V20" i="1"/>
  <c r="Q77" i="1"/>
  <c r="Q72" i="1"/>
  <c r="U45" i="1"/>
  <c r="N45" i="1"/>
  <c r="N47" i="1" s="1"/>
  <c r="M17" i="1"/>
  <c r="Q20" i="1" l="1"/>
  <c r="M59" i="1"/>
  <c r="M64" i="1" s="1"/>
  <c r="P81" i="1"/>
  <c r="Q76" i="1"/>
  <c r="Q81" i="1" s="1"/>
  <c r="W22" i="1"/>
  <c r="P22" i="1"/>
  <c r="Q22" i="1" s="1"/>
  <c r="P51" i="1"/>
  <c r="Q51" i="1" s="1"/>
  <c r="W51" i="1"/>
  <c r="O26" i="1"/>
  <c r="V26" i="1"/>
  <c r="O34" i="1"/>
  <c r="O41" i="1" s="1"/>
  <c r="O90" i="1" s="1"/>
  <c r="O93" i="1" s="1"/>
  <c r="O95" i="1" s="1"/>
  <c r="W20" i="1"/>
  <c r="P20" i="1"/>
  <c r="W50" i="1"/>
  <c r="P50" i="1"/>
  <c r="O38" i="1"/>
  <c r="V38" i="1"/>
  <c r="P21" i="1"/>
  <c r="Q21" i="1" s="1"/>
  <c r="W21" i="1"/>
  <c r="Q55" i="1"/>
  <c r="P33" i="1"/>
  <c r="Q33" i="1" s="1"/>
  <c r="W33" i="1"/>
  <c r="O45" i="1"/>
  <c r="O47" i="1" s="1"/>
  <c r="V45" i="1"/>
  <c r="O23" i="1"/>
  <c r="O39" i="1"/>
  <c r="N59" i="1"/>
  <c r="N64" i="1" s="1"/>
  <c r="N66" i="1" s="1"/>
  <c r="N97" i="1" s="1"/>
  <c r="O56" i="1"/>
  <c r="V56" i="1"/>
  <c r="W37" i="1"/>
  <c r="P37" i="1"/>
  <c r="Q37" i="1" s="1"/>
  <c r="W46" i="1"/>
  <c r="P46" i="1"/>
  <c r="Q46" i="1" s="1"/>
  <c r="O9" i="1"/>
  <c r="O17" i="1" s="1"/>
  <c r="V9" i="1"/>
  <c r="W32" i="1"/>
  <c r="P32" i="1"/>
  <c r="P56" i="1" l="1"/>
  <c r="P57" i="1" s="1"/>
  <c r="W56" i="1"/>
  <c r="P26" i="1"/>
  <c r="P28" i="1" s="1"/>
  <c r="W26" i="1"/>
  <c r="Q23" i="1"/>
  <c r="P9" i="1"/>
  <c r="P17" i="1" s="1"/>
  <c r="W9" i="1"/>
  <c r="O57" i="1"/>
  <c r="P45" i="1"/>
  <c r="W45" i="1"/>
  <c r="P38" i="1"/>
  <c r="W38" i="1"/>
  <c r="P23" i="1"/>
  <c r="O28" i="1"/>
  <c r="O59" i="1" s="1"/>
  <c r="O64" i="1" s="1"/>
  <c r="N99" i="1"/>
  <c r="N102" i="1" s="1"/>
  <c r="N106" i="1"/>
  <c r="N110" i="1" s="1"/>
  <c r="P52" i="1"/>
  <c r="Q50" i="1"/>
  <c r="Q52" i="1" s="1"/>
  <c r="P39" i="1"/>
  <c r="Q9" i="1"/>
  <c r="Q17" i="1" s="1"/>
  <c r="Q38" i="1"/>
  <c r="Q39" i="1" s="1"/>
  <c r="M66" i="1"/>
  <c r="P34" i="1"/>
  <c r="Q32" i="1"/>
  <c r="Q34" i="1" s="1"/>
  <c r="O66" i="1" l="1"/>
  <c r="O97" i="1" s="1"/>
  <c r="M97" i="1"/>
  <c r="Q41" i="1"/>
  <c r="P47" i="1"/>
  <c r="P59" i="1" s="1"/>
  <c r="P64" i="1" s="1"/>
  <c r="Q45" i="1"/>
  <c r="Q47" i="1" s="1"/>
  <c r="P41" i="1"/>
  <c r="P90" i="1" s="1"/>
  <c r="Q26" i="1"/>
  <c r="Q28" i="1" s="1"/>
  <c r="Q59" i="1" s="1"/>
  <c r="Q56" i="1"/>
  <c r="Q57" i="1" s="1"/>
  <c r="P66" i="1" l="1"/>
  <c r="P97" i="1" s="1"/>
  <c r="Q64" i="1"/>
  <c r="M99" i="1"/>
  <c r="Q97" i="1"/>
  <c r="O99" i="1"/>
  <c r="O102" i="1" s="1"/>
  <c r="O106" i="1" s="1"/>
  <c r="O110" i="1" s="1"/>
  <c r="P93" i="1"/>
  <c r="P95" i="1" s="1"/>
  <c r="Q95" i="1" s="1"/>
  <c r="Q90" i="1"/>
  <c r="Q93" i="1" s="1"/>
  <c r="Q66" i="1"/>
  <c r="M102" i="1" l="1"/>
  <c r="Q99" i="1"/>
  <c r="P106" i="1"/>
  <c r="P110" i="1" s="1"/>
  <c r="P99" i="1"/>
  <c r="P102" i="1" s="1"/>
  <c r="Q102" i="1" l="1"/>
  <c r="M106" i="1"/>
  <c r="Q106" i="1" l="1"/>
  <c r="Q110" i="1" s="1"/>
  <c r="M110" i="1"/>
</calcChain>
</file>

<file path=xl/comments1.xml><?xml version="1.0" encoding="utf-8"?>
<comments xmlns="http://schemas.openxmlformats.org/spreadsheetml/2006/main">
  <authors>
    <author>Jessica Keyer</author>
  </authors>
  <commentList>
    <comment ref="D37" authorId="0">
      <text>
        <r>
          <rPr>
            <b/>
            <sz val="9"/>
            <color indexed="81"/>
            <rFont val="Tahoma"/>
            <family val="2"/>
          </rPr>
          <t>Jessica Keyer:</t>
        </r>
        <r>
          <rPr>
            <sz val="9"/>
            <color indexed="81"/>
            <rFont val="Tahoma"/>
            <family val="2"/>
          </rPr>
          <t xml:space="preserve">
summer base salary is the same as the ay base salary</t>
        </r>
      </text>
    </comment>
    <comment ref="C87" authorId="0">
      <text>
        <r>
          <rPr>
            <sz val="8"/>
            <color indexed="81"/>
            <rFont val="Tahoma"/>
            <family val="2"/>
          </rPr>
          <t>The cost of computer services, including computer-based retrieval of scientific, technical and educational information, may be requested. A justification based on the established computer service rates at the proposing organization must be included. The proposal budget also may request costs, which must be shown to be reasonable, for leasing of computer equipment. Special purpose computers or associated hardware and software, other than general purpose PCs, may be requested as items of equipment and justified in terms of their necessity for the activity proposed.</t>
        </r>
      </text>
    </comment>
  </commentList>
</comments>
</file>

<file path=xl/sharedStrings.xml><?xml version="1.0" encoding="utf-8"?>
<sst xmlns="http://schemas.openxmlformats.org/spreadsheetml/2006/main" count="175" uniqueCount="145">
  <si>
    <t>ORGANIZATION:</t>
  </si>
  <si>
    <t>CIMS</t>
  </si>
  <si>
    <t xml:space="preserve">PROJECT TITLE:  </t>
  </si>
  <si>
    <t>Virtual Plant</t>
    <phoneticPr fontId="0" type="noConversion"/>
  </si>
  <si>
    <t>PI(S):</t>
  </si>
  <si>
    <t>Shasha, Dennis (CIMS)</t>
    <phoneticPr fontId="0" type="noConversion"/>
  </si>
  <si>
    <t>Submitted on:</t>
  </si>
  <si>
    <t>Automatic Calculations -- DO NOT TOUCH</t>
  </si>
  <si>
    <r>
      <t>PROJECT PERIOD:</t>
    </r>
    <r>
      <rPr>
        <sz val="8.5"/>
        <rFont val="Tahoma"/>
        <family val="2"/>
      </rPr>
      <t xml:space="preserve">  </t>
    </r>
  </si>
  <si>
    <t>Revised &amp; resubmitted on:</t>
  </si>
  <si>
    <t>BASE SALARY TABLES</t>
  </si>
  <si>
    <t>Rates updated 3.20.12 -LB</t>
  </si>
  <si>
    <t>Fame</t>
  </si>
  <si>
    <t>Base</t>
  </si>
  <si>
    <t>CAL YR</t>
  </si>
  <si>
    <t>ACAD YR</t>
  </si>
  <si>
    <t>SUMMER</t>
  </si>
  <si>
    <t>YEAR</t>
  </si>
  <si>
    <t>TOTAL</t>
  </si>
  <si>
    <t>Codes</t>
  </si>
  <si>
    <t>Salary</t>
  </si>
  <si>
    <t>Divisor</t>
  </si>
  <si>
    <t>Inflator</t>
  </si>
  <si>
    <t>MOS</t>
  </si>
  <si>
    <t>PCT</t>
  </si>
  <si>
    <t>A.</t>
  </si>
  <si>
    <t>SENIOR PERSONNEL</t>
  </si>
  <si>
    <t>inflator  rates added to salary table auto-calculating to the right</t>
  </si>
  <si>
    <t>inflators</t>
  </si>
  <si>
    <t>Shasha, Dennis</t>
    <phoneticPr fontId="0" type="noConversion"/>
  </si>
  <si>
    <t>as of 3.2012 same for all codes</t>
  </si>
  <si>
    <t>SU</t>
  </si>
  <si>
    <t>AY</t>
  </si>
  <si>
    <t>Subtotal Senior Personnel:</t>
  </si>
  <si>
    <t>B1.</t>
  </si>
  <si>
    <t>POSTDOCTORAL ASSOCIATES</t>
  </si>
  <si>
    <t>To Be Known</t>
  </si>
  <si>
    <t>Subtotal Postdoctoral Associates:</t>
  </si>
  <si>
    <t>B2.</t>
  </si>
  <si>
    <t>PROFESSIONALS (Technician, Programmer, etc.)</t>
  </si>
  <si>
    <t>Subtotal Other Professionals:</t>
  </si>
  <si>
    <t>B3-a.</t>
  </si>
  <si>
    <t>GRADUATE STUDENTS  (Academic Year Appt)</t>
  </si>
  <si>
    <t>Subtotal Graduate Students (AY):</t>
  </si>
  <si>
    <t>B3-b.</t>
  </si>
  <si>
    <t>GRADUATE STUDENTS (Summer Appt)</t>
  </si>
  <si>
    <t>Subtotal Graduate Students (Summer):</t>
  </si>
  <si>
    <t>Subtotal Graduate Students (All Appts):</t>
  </si>
  <si>
    <t>B4.</t>
  </si>
  <si>
    <t xml:space="preserve">UNDERGRADUATE STUDENTS </t>
  </si>
  <si>
    <t>Subtotal Undergraduates:</t>
  </si>
  <si>
    <t>B5.</t>
  </si>
  <si>
    <t>CLERICAL</t>
  </si>
  <si>
    <t>Subtotal Clerical:</t>
  </si>
  <si>
    <t>B6.</t>
  </si>
  <si>
    <t>OTHER PERSONNEL</t>
  </si>
  <si>
    <t>Subtotal Other Personnel:</t>
  </si>
  <si>
    <t>TOTAL SALARIES AND WAGES:</t>
  </si>
  <si>
    <t>C.</t>
  </si>
  <si>
    <t>FRINGE BENEFITS</t>
  </si>
  <si>
    <t>1. Fringe Benefits - Regular</t>
  </si>
  <si>
    <t xml:space="preserve">          RATES</t>
  </si>
  <si>
    <t>TOTAL SALARIES, WAGES &amp; FRINGE BENEFITS:</t>
  </si>
  <si>
    <t>D.</t>
  </si>
  <si>
    <t>PERMANENT EQUIPMENT</t>
  </si>
  <si>
    <t>Enter Manually</t>
  </si>
  <si>
    <t>E.</t>
  </si>
  <si>
    <t>TRAVEL</t>
  </si>
  <si>
    <t>1.  Domestic</t>
  </si>
  <si>
    <t>2.  Foreign</t>
  </si>
  <si>
    <t>Total Travel:</t>
  </si>
  <si>
    <t>F.</t>
  </si>
  <si>
    <t>PARTICIPANT SUPPORT COSTS</t>
  </si>
  <si>
    <t xml:space="preserve">1.  Stipends </t>
  </si>
  <si>
    <t>2.  Travel</t>
  </si>
  <si>
    <t>3.  Subsistence</t>
  </si>
  <si>
    <t>4-a.  Other</t>
  </si>
  <si>
    <t>4-b.  Other</t>
  </si>
  <si>
    <t>Total Participant Support:</t>
  </si>
  <si>
    <t>G.</t>
  </si>
  <si>
    <t>OTHER DIRECT COSTS</t>
  </si>
  <si>
    <t>1.  Materials and Supplies</t>
  </si>
  <si>
    <t>2.  Publication</t>
  </si>
  <si>
    <t>3.  Consultant Services</t>
  </si>
  <si>
    <t>4. Computer (ADPE) Services</t>
  </si>
  <si>
    <t>5-a.  Subawards - 1st $25K</t>
  </si>
  <si>
    <t>5-b.  Subawards - Beyond 1st $25K</t>
  </si>
  <si>
    <t>6-a.  Other - Tuition Remission (37%)</t>
  </si>
  <si>
    <t>6-b.  Other - Visitor Travel</t>
  </si>
  <si>
    <t>6-c.  Other  - Computer Equipment less than $3K</t>
  </si>
  <si>
    <t>Total Other Direct Costs</t>
  </si>
  <si>
    <t>TOTAL OTPS</t>
  </si>
  <si>
    <t>H.</t>
  </si>
  <si>
    <t>TOTAL DIRECT COSTS</t>
  </si>
  <si>
    <t>BASE AMOUNT FOR INDIRECT COSTS (MTDC)</t>
  </si>
  <si>
    <t>PERCENTAGE RATE FOR INDIRECT COSTS</t>
  </si>
  <si>
    <t>per dhhs agreement dated 7.24.12 updated 9.13.12 jc</t>
  </si>
  <si>
    <t>I.</t>
  </si>
  <si>
    <t>INDIRECT COSTS</t>
  </si>
  <si>
    <t>SPECIAL IND. COSTS PROVISION, IF ANY</t>
  </si>
  <si>
    <t>J.</t>
  </si>
  <si>
    <t>TOTAL DIRECT AND INDIRECT COSTS (H+I)</t>
  </si>
  <si>
    <t>K.</t>
  </si>
  <si>
    <t>RESIDUAL FUNDS</t>
  </si>
  <si>
    <t>L.</t>
  </si>
  <si>
    <t>AMOUNT OF REQUEST (J) OR (J-K)</t>
  </si>
  <si>
    <t>NOTES:</t>
  </si>
  <si>
    <t>A. SENIOR PERSONNEL:</t>
  </si>
  <si>
    <t>Salaries are calculated on a 9-month base.</t>
  </si>
  <si>
    <t>B1. POSTDOCTORAL ASSOCIATES:</t>
  </si>
  <si>
    <t>Postdocs receive a calendar year appointment; their salaries are calculated on a 12-month base.</t>
  </si>
  <si>
    <t>B2. OTHER PROFESSIONALS:</t>
  </si>
  <si>
    <t>Salaries are calculated on a 12-month base.</t>
  </si>
  <si>
    <t>B3-a. GRADUATE STUDENTS:</t>
  </si>
  <si>
    <t>Represents Academic Year support for a Research Assistant (RA).  Academic Year RA salaries are calculated on a 9-month base.</t>
  </si>
  <si>
    <t>B3-b. OTHER PROFESSIONALS:</t>
  </si>
  <si>
    <t xml:space="preserve">Represents summer salary support for a Graduate Student appointed as a Jr. Research Scientist. </t>
  </si>
  <si>
    <t>One summer month is calculated as one-sixth of the Academic Year base.</t>
  </si>
  <si>
    <t>C. FRINGE BENEFITS:</t>
  </si>
  <si>
    <t>1.  All Personnel Except Graduate Students:</t>
  </si>
  <si>
    <t xml:space="preserve">Year 1:  </t>
  </si>
  <si>
    <t xml:space="preserve">Year 2:  </t>
  </si>
  <si>
    <t xml:space="preserve">Year 3:  </t>
  </si>
  <si>
    <t xml:space="preserve">Year 4:  </t>
  </si>
  <si>
    <t xml:space="preserve">Year 5:  </t>
  </si>
  <si>
    <t>2. Graduate Students: 37% (in the form of Tuition Remission).</t>
  </si>
  <si>
    <t>D. PERMANENT EQUIPMENT:</t>
  </si>
  <si>
    <t>E. TRAVEL:</t>
  </si>
  <si>
    <t xml:space="preserve">1.  Domestic: </t>
  </si>
  <si>
    <t xml:space="preserve">2.  Foreign:  </t>
  </si>
  <si>
    <t>F. PARTICIPANT SUPPORT:</t>
  </si>
  <si>
    <t>G.  OTHER DIRECT COSTS:</t>
  </si>
  <si>
    <t>Only use an explanation if the amounts are large, or if you have a budget allocation in G6-a, G6-b, G6-c.</t>
  </si>
  <si>
    <t>I. INDIRECT COSTS:</t>
  </si>
  <si>
    <t>Overhead is calculated at __% of the MTDC, as per DHHS agreement dated June 1, 2006</t>
  </si>
  <si>
    <t>Overhead is not charged on the following items:</t>
  </si>
  <si>
    <t xml:space="preserve"> - Equipment items costing $3000 or more.</t>
  </si>
  <si>
    <t xml:space="preserve"> - Tuition remission for Research Assistants.</t>
  </si>
  <si>
    <t xml:space="preserve"> - Conference participant support.</t>
  </si>
  <si>
    <t xml:space="preserve"> - Subcontracts beyond the first $25,000.</t>
  </si>
  <si>
    <t>INFLATORS:</t>
  </si>
  <si>
    <t>The following inflators are set per DHHS agreement dated July 2, 2007:</t>
  </si>
  <si>
    <t>Salary: 3.5%</t>
  </si>
  <si>
    <t>Graduate Students:  $1000 per year</t>
  </si>
  <si>
    <t>Other Than Personnel Servcies:  4%</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</si>
</sst>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164" formatCode="0.000000000000000%"/>
    <numFmt numFmtId="165" formatCode="d\-mmm\-yyyy"/>
    <numFmt numFmtId="166" formatCode="[&lt;36526]dd\-mmm\-yy;dd\-mmm\-yyyy"/>
    <numFmt numFmtId="167" formatCode="0.0%"/>
    <numFmt numFmtId="168" formatCode="0.000"/>
    <numFmt numFmtId="169" formatCode="0.00000%"/>
    <numFmt numFmtId="170" formatCode="#,##0.000"/>
    <numFmt numFmtId="171" formatCode="&quot;$&quot;#,##0"/>
    <numFmt numFmtId="172" formatCode="#,##0.0"/>
    <numFmt numFmtId="173" formatCode="[&lt;36526]mm/dd/yy;mm/dd/yyyy"/>
    <numFmt numFmtId="174" formatCode="mmmm\ d\,\ yyyy"/>
  </numFmts>
  <fonts count="25" x14ac:knownFonts="1">
    <font>
      <sz val="11"/>
      <color theme="1"/>
      <name val="Calibri"/>
      <family val="2"/>
      <scheme val="minor"/>
    </font>
    <font>
      <sz val="10"/>
      <name val="Arial"/>
      <family val="2"/>
    </font>
    <font>
      <sz val="7"/>
      <name val="Tahoma"/>
      <family val="2"/>
    </font>
    <font>
      <sz val="8.5"/>
      <name val="Tahoma"/>
      <family val="2"/>
    </font>
    <font>
      <b/>
      <sz val="8.5"/>
      <name val="Tahoma"/>
      <family val="2"/>
    </font>
    <font>
      <sz val="10"/>
      <name val="Tahoma"/>
      <family val="2"/>
    </font>
    <font>
      <sz val="8.5"/>
      <color indexed="56"/>
      <name val="Tahoma"/>
      <family val="2"/>
    </font>
    <font>
      <b/>
      <sz val="10"/>
      <name val="Tahoma"/>
      <family val="2"/>
    </font>
    <font>
      <sz val="10"/>
      <color indexed="56"/>
      <name val="Tahoma"/>
      <family val="2"/>
    </font>
    <font>
      <sz val="10"/>
      <color indexed="10"/>
      <name val="Tahoma"/>
      <family val="2"/>
    </font>
    <font>
      <sz val="12"/>
      <name val="Tahoma"/>
      <family val="2"/>
    </font>
    <font>
      <b/>
      <sz val="12"/>
      <color indexed="10"/>
      <name val="Arial"/>
      <family val="2"/>
    </font>
    <font>
      <b/>
      <sz val="8.5"/>
      <color indexed="56"/>
      <name val="Tahoma"/>
      <family val="2"/>
    </font>
    <font>
      <sz val="12"/>
      <name val="Times New Roman"/>
      <family val="1"/>
    </font>
    <font>
      <b/>
      <sz val="10"/>
      <name val="Arial"/>
      <family val="2"/>
    </font>
    <font>
      <sz val="10"/>
      <color indexed="8"/>
      <name val="Arial"/>
      <family val="2"/>
    </font>
    <font>
      <sz val="8.5"/>
      <color indexed="9"/>
      <name val="Tahoma"/>
      <family val="2"/>
    </font>
    <font>
      <sz val="8.5"/>
      <color indexed="43"/>
      <name val="Tahoma"/>
      <family val="2"/>
    </font>
    <font>
      <sz val="8.5"/>
      <color indexed="10"/>
      <name val="Tahoma"/>
      <family val="2"/>
    </font>
    <font>
      <b/>
      <sz val="8.5"/>
      <color indexed="13"/>
      <name val="Tahoma"/>
      <family val="2"/>
    </font>
    <font>
      <sz val="7"/>
      <color indexed="9"/>
      <name val="Tahoma"/>
      <family val="2"/>
    </font>
    <font>
      <b/>
      <sz val="8.5"/>
      <color indexed="9"/>
      <name val="Tahoma"/>
      <family val="2"/>
    </font>
    <font>
      <b/>
      <sz val="9"/>
      <color indexed="81"/>
      <name val="Tahoma"/>
      <family val="2"/>
    </font>
    <font>
      <sz val="9"/>
      <color indexed="81"/>
      <name val="Tahoma"/>
      <family val="2"/>
    </font>
    <font>
      <sz val="8"/>
      <color indexed="81"/>
      <name val="Tahoma"/>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darkUp"/>
    </fill>
    <fill>
      <patternFill patternType="solid">
        <fgColor indexed="26"/>
        <bgColor indexed="64"/>
      </patternFill>
    </fill>
    <fill>
      <patternFill patternType="solid">
        <fgColor indexed="43"/>
        <bgColor indexed="64"/>
      </patternFill>
    </fill>
    <fill>
      <patternFill patternType="solid">
        <fgColor indexed="45"/>
        <bgColor indexed="64"/>
      </patternFill>
    </fill>
    <fill>
      <patternFill patternType="solid">
        <fgColor indexed="18"/>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n">
        <color indexed="64"/>
      </right>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10" fontId="13" fillId="0" borderId="0" applyFill="0" applyBorder="0" applyAlignment="0" applyProtection="0"/>
    <xf numFmtId="172" fontId="13" fillId="0" borderId="0" applyFill="0" applyBorder="0" applyAlignment="0" applyProtection="0"/>
    <xf numFmtId="3" fontId="13" fillId="0" borderId="0" applyFill="0" applyBorder="0" applyAlignment="0" applyProtection="0"/>
    <xf numFmtId="5" fontId="13" fillId="0" borderId="0" applyFill="0" applyBorder="0" applyAlignment="0" applyProtection="0"/>
    <xf numFmtId="174" fontId="13" fillId="0" borderId="0" applyFill="0" applyBorder="0" applyAlignment="0" applyProtection="0"/>
    <xf numFmtId="2" fontId="13" fillId="0" borderId="0" applyFill="0" applyBorder="0" applyAlignment="0" applyProtection="0"/>
    <xf numFmtId="0" fontId="1" fillId="0" borderId="0"/>
    <xf numFmtId="0" fontId="1" fillId="0" borderId="0"/>
  </cellStyleXfs>
  <cellXfs count="192">
    <xf numFmtId="0" fontId="0" fillId="0" borderId="0" xfId="0"/>
    <xf numFmtId="0" fontId="2" fillId="0" borderId="0" xfId="1" applyFont="1" applyFill="1" applyBorder="1" applyAlignment="1">
      <alignment horizontal="center"/>
    </xf>
    <xf numFmtId="0" fontId="3" fillId="0" borderId="0" xfId="1" applyFont="1" applyFill="1" applyBorder="1"/>
    <xf numFmtId="0" fontId="4" fillId="0" borderId="0" xfId="1" applyFont="1" applyFill="1" applyBorder="1" applyAlignment="1">
      <alignment horizontal="left"/>
    </xf>
    <xf numFmtId="0" fontId="5" fillId="0" borderId="0" xfId="1" applyFont="1" applyFill="1" applyBorder="1" applyAlignment="1">
      <alignment horizontal="left"/>
    </xf>
    <xf numFmtId="0" fontId="4" fillId="0" borderId="0" xfId="1" applyFont="1" applyFill="1" applyBorder="1" applyAlignment="1">
      <alignment horizontal="center"/>
    </xf>
    <xf numFmtId="0" fontId="3" fillId="0" borderId="0" xfId="1" applyFont="1" applyFill="1" applyBorder="1" applyAlignment="1">
      <alignment horizontal="center"/>
    </xf>
    <xf numFmtId="0" fontId="3" fillId="0" borderId="0" xfId="1" applyFont="1" applyFill="1" applyBorder="1" applyAlignment="1"/>
    <xf numFmtId="0" fontId="6" fillId="0" borderId="0" xfId="1" applyFont="1" applyFill="1" applyBorder="1" applyAlignment="1">
      <alignment horizontal="center"/>
    </xf>
    <xf numFmtId="3" fontId="3" fillId="0" borderId="0" xfId="1" applyNumberFormat="1" applyFont="1" applyFill="1" applyBorder="1"/>
    <xf numFmtId="0" fontId="5" fillId="0" borderId="0" xfId="1" applyFont="1" applyFill="1" applyBorder="1" applyAlignment="1">
      <alignment horizontal="left" wrapText="1"/>
    </xf>
    <xf numFmtId="0" fontId="0" fillId="0" borderId="0" xfId="1" applyFont="1" applyAlignment="1">
      <alignment wrapText="1"/>
    </xf>
    <xf numFmtId="0" fontId="1" fillId="0" borderId="0" xfId="1" applyFont="1" applyFill="1" applyBorder="1" applyAlignment="1"/>
    <xf numFmtId="0" fontId="7" fillId="0" borderId="0"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xf numFmtId="0" fontId="8" fillId="0" borderId="0" xfId="1" applyFont="1" applyFill="1" applyBorder="1" applyAlignment="1">
      <alignment horizontal="center"/>
    </xf>
    <xf numFmtId="164" fontId="8" fillId="0" borderId="0" xfId="1" applyNumberFormat="1" applyFont="1" applyFill="1" applyBorder="1" applyAlignment="1">
      <alignment horizontal="center"/>
    </xf>
    <xf numFmtId="0" fontId="6" fillId="0" borderId="0" xfId="1" applyFont="1" applyFill="1" applyBorder="1" applyAlignment="1">
      <alignment horizontal="right"/>
    </xf>
    <xf numFmtId="3" fontId="9" fillId="0" borderId="1" xfId="1" applyNumberFormat="1" applyFont="1" applyFill="1" applyBorder="1" applyAlignment="1">
      <alignment horizontal="center"/>
    </xf>
    <xf numFmtId="165" fontId="2" fillId="0" borderId="0" xfId="1" applyNumberFormat="1" applyFont="1" applyFill="1" applyBorder="1" applyAlignment="1">
      <alignment horizontal="left"/>
    </xf>
    <xf numFmtId="165" fontId="5" fillId="0" borderId="0" xfId="1" applyNumberFormat="1" applyFont="1" applyFill="1" applyBorder="1" applyAlignment="1">
      <alignment horizontal="left"/>
    </xf>
    <xf numFmtId="165" fontId="5" fillId="0" borderId="0" xfId="1" applyNumberFormat="1" applyFont="1" applyFill="1" applyBorder="1" applyAlignment="1"/>
    <xf numFmtId="165" fontId="5" fillId="0" borderId="0" xfId="1" applyNumberFormat="1" applyFont="1" applyFill="1" applyBorder="1" applyAlignment="1">
      <alignment horizontal="center"/>
    </xf>
    <xf numFmtId="166" fontId="3" fillId="0" borderId="0" xfId="1" applyNumberFormat="1" applyFont="1" applyFill="1" applyBorder="1"/>
    <xf numFmtId="3" fontId="10" fillId="0" borderId="0" xfId="1" applyNumberFormat="1" applyFont="1" applyFill="1" applyBorder="1" applyAlignment="1">
      <alignment horizontal="center"/>
    </xf>
    <xf numFmtId="15" fontId="2" fillId="0" borderId="0" xfId="1" applyNumberFormat="1" applyFont="1" applyFill="1" applyBorder="1" applyAlignment="1">
      <alignment horizontal="center"/>
    </xf>
    <xf numFmtId="0" fontId="3" fillId="0" borderId="0" xfId="1" applyFont="1" applyFill="1" applyBorder="1" applyAlignment="1">
      <alignment horizontal="left"/>
    </xf>
    <xf numFmtId="0" fontId="11" fillId="0" borderId="0" xfId="1" applyFont="1" applyFill="1" applyBorder="1" applyAlignment="1">
      <alignment horizontal="left" wrapText="1"/>
    </xf>
    <xf numFmtId="14" fontId="3" fillId="0" borderId="0" xfId="1" applyNumberFormat="1" applyFont="1" applyFill="1" applyBorder="1" applyAlignment="1"/>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4" fillId="0" borderId="4" xfId="1" applyFont="1" applyFill="1" applyBorder="1" applyAlignment="1">
      <alignment horizontal="center"/>
    </xf>
    <xf numFmtId="0" fontId="4" fillId="0" borderId="3" xfId="1" applyFont="1" applyFill="1" applyBorder="1" applyAlignment="1">
      <alignment horizontal="center"/>
    </xf>
    <xf numFmtId="0" fontId="12" fillId="0" borderId="2" xfId="1" applyFont="1" applyFill="1" applyBorder="1" applyAlignment="1">
      <alignment horizontal="center"/>
    </xf>
    <xf numFmtId="0" fontId="12" fillId="0" borderId="5" xfId="1" applyFont="1" applyFill="1" applyBorder="1" applyAlignment="1">
      <alignment horizontal="center"/>
    </xf>
    <xf numFmtId="0" fontId="12" fillId="0" borderId="3" xfId="1" applyFont="1" applyFill="1" applyBorder="1" applyAlignment="1">
      <alignment horizontal="center"/>
    </xf>
    <xf numFmtId="0" fontId="4" fillId="2" borderId="4" xfId="1" applyFont="1" applyFill="1" applyBorder="1" applyAlignment="1">
      <alignment horizontal="center"/>
    </xf>
    <xf numFmtId="3" fontId="4" fillId="0" borderId="4" xfId="1" applyNumberFormat="1" applyFont="1" applyFill="1" applyBorder="1" applyAlignment="1">
      <alignment horizont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4" fillId="0" borderId="8" xfId="1" applyFont="1" applyFill="1" applyBorder="1" applyAlignment="1">
      <alignment horizontal="center"/>
    </xf>
    <xf numFmtId="0" fontId="4" fillId="0" borderId="7" xfId="1" applyFont="1" applyFill="1" applyBorder="1" applyAlignment="1">
      <alignment horizontal="center"/>
    </xf>
    <xf numFmtId="0" fontId="12" fillId="0" borderId="6" xfId="1" applyFont="1" applyFill="1" applyBorder="1" applyAlignment="1">
      <alignment horizontal="center"/>
    </xf>
    <xf numFmtId="0" fontId="12" fillId="0" borderId="9" xfId="1" applyFont="1" applyFill="1" applyBorder="1" applyAlignment="1">
      <alignment horizontal="center"/>
    </xf>
    <xf numFmtId="0" fontId="12" fillId="0" borderId="7" xfId="1" applyFont="1" applyFill="1" applyBorder="1" applyAlignment="1">
      <alignment horizontal="center"/>
    </xf>
    <xf numFmtId="0" fontId="4" fillId="2" borderId="8" xfId="1" applyFont="1" applyFill="1" applyBorder="1" applyAlignment="1">
      <alignment horizontal="center"/>
    </xf>
    <xf numFmtId="3" fontId="4" fillId="0" borderId="8" xfId="1" applyNumberFormat="1" applyFont="1" applyFill="1" applyBorder="1" applyAlignment="1">
      <alignment horizontal="center"/>
    </xf>
    <xf numFmtId="0" fontId="3" fillId="0" borderId="10" xfId="1" applyFont="1" applyFill="1" applyBorder="1" applyAlignment="1">
      <alignment horizontal="left"/>
    </xf>
    <xf numFmtId="3" fontId="3" fillId="0" borderId="11" xfId="1" applyNumberFormat="1" applyFont="1" applyFill="1" applyBorder="1" applyAlignment="1"/>
    <xf numFmtId="3" fontId="3" fillId="0" borderId="11" xfId="1" applyNumberFormat="1" applyFont="1" applyFill="1" applyBorder="1" applyAlignment="1">
      <alignment horizontal="center"/>
    </xf>
    <xf numFmtId="0" fontId="3" fillId="3" borderId="12" xfId="1" applyFont="1" applyFill="1" applyBorder="1" applyAlignment="1">
      <alignment horizontal="center" vertical="center" wrapText="1"/>
    </xf>
    <xf numFmtId="0" fontId="6" fillId="0" borderId="10" xfId="1" applyFont="1" applyFill="1" applyBorder="1" applyAlignment="1">
      <alignment horizontal="center"/>
    </xf>
    <xf numFmtId="167" fontId="6" fillId="0" borderId="13" xfId="1" applyNumberFormat="1" applyFont="1" applyFill="1" applyBorder="1" applyAlignment="1">
      <alignment horizontal="center"/>
    </xf>
    <xf numFmtId="167" fontId="6" fillId="0" borderId="0" xfId="1" applyNumberFormat="1" applyFont="1" applyFill="1" applyBorder="1" applyAlignment="1">
      <alignment horizontal="center"/>
    </xf>
    <xf numFmtId="3" fontId="3" fillId="2" borderId="11" xfId="1" applyNumberFormat="1" applyFont="1" applyFill="1" applyBorder="1" applyAlignment="1"/>
    <xf numFmtId="168" fontId="13" fillId="3" borderId="14" xfId="2" applyNumberFormat="1" applyFill="1" applyBorder="1" applyAlignment="1">
      <alignment horizontal="center"/>
    </xf>
    <xf numFmtId="168" fontId="13" fillId="3" borderId="15" xfId="2" applyNumberFormat="1" applyFill="1" applyBorder="1" applyAlignment="1">
      <alignment horizontal="center"/>
    </xf>
    <xf numFmtId="0" fontId="4" fillId="3" borderId="0" xfId="1" applyFont="1" applyFill="1" applyBorder="1" applyAlignment="1">
      <alignment horizontal="center"/>
    </xf>
    <xf numFmtId="0" fontId="1" fillId="0" borderId="0" xfId="1" applyFont="1" applyFill="1" applyBorder="1" applyAlignment="1">
      <alignment horizontal="center"/>
    </xf>
    <xf numFmtId="0" fontId="1" fillId="0" borderId="10" xfId="1" applyFont="1" applyFill="1" applyBorder="1" applyAlignment="1"/>
    <xf numFmtId="0" fontId="1" fillId="0" borderId="0" xfId="1" applyFont="1" applyFill="1" applyBorder="1" applyAlignment="1">
      <alignment horizontal="left"/>
    </xf>
    <xf numFmtId="0" fontId="0" fillId="0" borderId="11" xfId="1" applyFont="1" applyBorder="1" applyAlignment="1">
      <alignment horizontal="center" wrapText="1"/>
    </xf>
    <xf numFmtId="0" fontId="6" fillId="4" borderId="10" xfId="1" applyFont="1" applyFill="1" applyBorder="1" applyAlignment="1">
      <alignment horizontal="center"/>
    </xf>
    <xf numFmtId="167" fontId="6" fillId="4" borderId="13" xfId="1" applyNumberFormat="1" applyFont="1" applyFill="1" applyBorder="1" applyAlignment="1">
      <alignment horizontal="center"/>
    </xf>
    <xf numFmtId="3" fontId="3" fillId="0" borderId="16" xfId="1" applyNumberFormat="1" applyFont="1" applyFill="1" applyBorder="1"/>
    <xf numFmtId="3" fontId="3" fillId="0" borderId="17" xfId="1" applyNumberFormat="1" applyFont="1" applyFill="1" applyBorder="1"/>
    <xf numFmtId="0" fontId="4" fillId="0" borderId="11" xfId="1" applyFont="1" applyFill="1" applyBorder="1" applyAlignment="1"/>
    <xf numFmtId="0" fontId="3" fillId="0" borderId="11" xfId="1" applyFont="1" applyFill="1" applyBorder="1" applyAlignment="1">
      <alignment horizontal="center"/>
    </xf>
    <xf numFmtId="0" fontId="12" fillId="4" borderId="10" xfId="1" applyFont="1" applyFill="1" applyBorder="1" applyAlignment="1">
      <alignment horizontal="center"/>
    </xf>
    <xf numFmtId="167" fontId="12" fillId="4" borderId="13" xfId="1" applyNumberFormat="1" applyFont="1" applyFill="1" applyBorder="1" applyAlignment="1">
      <alignment horizontal="center"/>
    </xf>
    <xf numFmtId="0" fontId="12" fillId="0" borderId="10" xfId="1" applyFont="1" applyFill="1" applyBorder="1" applyAlignment="1">
      <alignment horizontal="center"/>
    </xf>
    <xf numFmtId="167" fontId="12" fillId="0" borderId="0" xfId="1" applyNumberFormat="1" applyFont="1" applyFill="1" applyBorder="1" applyAlignment="1">
      <alignment horizontal="center"/>
    </xf>
    <xf numFmtId="3" fontId="3" fillId="0" borderId="18" xfId="1" applyNumberFormat="1" applyFont="1" applyFill="1" applyBorder="1"/>
    <xf numFmtId="167" fontId="12" fillId="0" borderId="13" xfId="1" applyNumberFormat="1" applyFont="1" applyFill="1" applyBorder="1" applyAlignment="1">
      <alignment horizontal="center"/>
    </xf>
    <xf numFmtId="167" fontId="12" fillId="4" borderId="0" xfId="1" applyNumberFormat="1" applyFont="1" applyFill="1" applyBorder="1" applyAlignment="1">
      <alignment horizontal="center"/>
    </xf>
    <xf numFmtId="0" fontId="14" fillId="0" borderId="10" xfId="1" applyFont="1" applyFill="1" applyBorder="1" applyAlignment="1">
      <alignment horizontal="left"/>
    </xf>
    <xf numFmtId="0" fontId="14" fillId="0" borderId="0" xfId="1" applyFont="1" applyFill="1" applyBorder="1" applyAlignment="1">
      <alignment horizontal="left"/>
    </xf>
    <xf numFmtId="3" fontId="4" fillId="0" borderId="11" xfId="1" applyNumberFormat="1" applyFont="1" applyFill="1" applyBorder="1" applyAlignment="1"/>
    <xf numFmtId="3" fontId="4" fillId="2" borderId="11" xfId="1" applyNumberFormat="1" applyFont="1" applyFill="1" applyBorder="1" applyAlignment="1"/>
    <xf numFmtId="167" fontId="6" fillId="4" borderId="0" xfId="1" applyNumberFormat="1" applyFont="1" applyFill="1" applyBorder="1" applyAlignment="1">
      <alignment horizontal="center"/>
    </xf>
    <xf numFmtId="0" fontId="15" fillId="0" borderId="0" xfId="1" applyFont="1"/>
    <xf numFmtId="0" fontId="3" fillId="0" borderId="10" xfId="1" applyFont="1" applyFill="1" applyBorder="1" applyAlignment="1"/>
    <xf numFmtId="0" fontId="4" fillId="0" borderId="10" xfId="1" applyFont="1" applyFill="1" applyBorder="1" applyAlignment="1">
      <alignment horizontal="left"/>
    </xf>
    <xf numFmtId="0" fontId="4" fillId="0" borderId="11" xfId="1" applyFont="1" applyFill="1" applyBorder="1" applyAlignment="1">
      <alignment horizontal="center"/>
    </xf>
    <xf numFmtId="0" fontId="3" fillId="0" borderId="11" xfId="1" applyFont="1" applyFill="1" applyBorder="1" applyAlignment="1">
      <alignment horizontal="left"/>
    </xf>
    <xf numFmtId="0" fontId="3" fillId="0" borderId="13" xfId="1" applyFont="1" applyFill="1" applyBorder="1" applyAlignment="1">
      <alignment horizontal="left"/>
    </xf>
    <xf numFmtId="0" fontId="3" fillId="0" borderId="11" xfId="1" applyFont="1" applyFill="1" applyBorder="1" applyAlignment="1"/>
    <xf numFmtId="3" fontId="3" fillId="5" borderId="16" xfId="1" applyNumberFormat="1" applyFont="1" applyFill="1" applyBorder="1"/>
    <xf numFmtId="3" fontId="3" fillId="5" borderId="17" xfId="1" applyNumberFormat="1" applyFont="1" applyFill="1" applyBorder="1"/>
    <xf numFmtId="3" fontId="3" fillId="5" borderId="18" xfId="1" applyNumberFormat="1" applyFont="1" applyFill="1" applyBorder="1"/>
    <xf numFmtId="3" fontId="3" fillId="5" borderId="19" xfId="1" applyNumberFormat="1" applyFont="1" applyFill="1" applyBorder="1"/>
    <xf numFmtId="3" fontId="3" fillId="5" borderId="20" xfId="1" applyNumberFormat="1" applyFont="1" applyFill="1" applyBorder="1"/>
    <xf numFmtId="3" fontId="3" fillId="5" borderId="21" xfId="1" applyNumberFormat="1" applyFont="1" applyFill="1" applyBorder="1"/>
    <xf numFmtId="0" fontId="4" fillId="0" borderId="10" xfId="1" applyFont="1" applyFill="1" applyBorder="1" applyAlignment="1">
      <alignment horizontal="center"/>
    </xf>
    <xf numFmtId="167" fontId="4" fillId="0" borderId="13" xfId="1" applyNumberFormat="1" applyFont="1" applyFill="1" applyBorder="1" applyAlignment="1">
      <alignment horizontal="center"/>
    </xf>
    <xf numFmtId="167" fontId="4" fillId="0" borderId="0" xfId="1" applyNumberFormat="1" applyFont="1" applyFill="1" applyBorder="1" applyAlignment="1">
      <alignment horizontal="center"/>
    </xf>
    <xf numFmtId="0" fontId="16" fillId="0" borderId="0" xfId="1" applyFont="1" applyFill="1" applyBorder="1"/>
    <xf numFmtId="3" fontId="4" fillId="0" borderId="11" xfId="1" applyNumberFormat="1" applyFont="1" applyFill="1" applyBorder="1" applyAlignment="1">
      <alignment horizontal="center"/>
    </xf>
    <xf numFmtId="0" fontId="17" fillId="0" borderId="0" xfId="1" applyFont="1" applyFill="1" applyBorder="1"/>
    <xf numFmtId="0" fontId="4" fillId="0" borderId="22" xfId="1" applyFont="1" applyFill="1" applyBorder="1" applyAlignment="1">
      <alignment horizontal="left"/>
    </xf>
    <xf numFmtId="0" fontId="4" fillId="0" borderId="1" xfId="1" applyFont="1" applyFill="1" applyBorder="1" applyAlignment="1">
      <alignment horizontal="left"/>
    </xf>
    <xf numFmtId="3" fontId="4" fillId="0" borderId="23" xfId="1" applyNumberFormat="1" applyFont="1" applyFill="1" applyBorder="1" applyAlignment="1"/>
    <xf numFmtId="3" fontId="4" fillId="0" borderId="23" xfId="1" applyNumberFormat="1" applyFont="1" applyFill="1" applyBorder="1" applyAlignment="1">
      <alignment horizontal="center"/>
    </xf>
    <xf numFmtId="0" fontId="0" fillId="0" borderId="23" xfId="1" applyFont="1" applyBorder="1" applyAlignment="1">
      <alignment horizontal="center" wrapText="1"/>
    </xf>
    <xf numFmtId="0" fontId="12" fillId="0" borderId="22" xfId="1" applyFont="1" applyFill="1" applyBorder="1" applyAlignment="1">
      <alignment horizontal="center"/>
    </xf>
    <xf numFmtId="167" fontId="12" fillId="0" borderId="24" xfId="1" applyNumberFormat="1" applyFont="1" applyFill="1" applyBorder="1" applyAlignment="1">
      <alignment horizontal="center"/>
    </xf>
    <xf numFmtId="167" fontId="12" fillId="0" borderId="1" xfId="1" applyNumberFormat="1" applyFont="1" applyFill="1" applyBorder="1" applyAlignment="1">
      <alignment horizontal="center"/>
    </xf>
    <xf numFmtId="3" fontId="4" fillId="2" borderId="23" xfId="1" applyNumberFormat="1" applyFont="1" applyFill="1" applyBorder="1" applyAlignment="1"/>
    <xf numFmtId="3" fontId="3" fillId="0" borderId="25" xfId="1" applyNumberFormat="1" applyFont="1" applyFill="1" applyBorder="1"/>
    <xf numFmtId="3" fontId="3" fillId="0" borderId="26" xfId="1" applyNumberFormat="1" applyFont="1" applyFill="1" applyBorder="1"/>
    <xf numFmtId="3" fontId="3" fillId="0" borderId="27" xfId="1" applyNumberFormat="1" applyFont="1" applyFill="1" applyBorder="1"/>
    <xf numFmtId="0" fontId="3" fillId="0" borderId="2" xfId="1" applyFont="1" applyFill="1" applyBorder="1" applyAlignment="1">
      <alignment horizontal="left"/>
    </xf>
    <xf numFmtId="0" fontId="3" fillId="0" borderId="3" xfId="1" applyFont="1" applyFill="1" applyBorder="1" applyAlignment="1">
      <alignment horizontal="left"/>
    </xf>
    <xf numFmtId="3" fontId="3" fillId="0" borderId="3" xfId="1" applyNumberFormat="1" applyFont="1" applyFill="1" applyBorder="1" applyAlignment="1"/>
    <xf numFmtId="169" fontId="3" fillId="0" borderId="4" xfId="1" applyNumberFormat="1" applyFont="1" applyFill="1" applyBorder="1" applyAlignment="1">
      <alignment horizontal="center"/>
    </xf>
    <xf numFmtId="0" fontId="6" fillId="0" borderId="3" xfId="1" applyFont="1" applyFill="1" applyBorder="1" applyAlignment="1">
      <alignment horizontal="center"/>
    </xf>
    <xf numFmtId="167" fontId="6" fillId="0" borderId="3" xfId="1" applyNumberFormat="1" applyFont="1" applyFill="1" applyBorder="1" applyAlignment="1">
      <alignment horizontal="center"/>
    </xf>
    <xf numFmtId="3" fontId="3" fillId="0" borderId="4" xfId="1" applyNumberFormat="1" applyFont="1" applyFill="1" applyBorder="1" applyAlignment="1"/>
    <xf numFmtId="3" fontId="3" fillId="2" borderId="4" xfId="1" applyNumberFormat="1" applyFont="1" applyFill="1" applyBorder="1" applyAlignment="1"/>
    <xf numFmtId="3" fontId="3" fillId="0" borderId="0" xfId="1" applyNumberFormat="1" applyFont="1" applyFill="1" applyBorder="1" applyAlignment="1"/>
    <xf numFmtId="169" fontId="3" fillId="0" borderId="11" xfId="1" applyNumberFormat="1" applyFont="1" applyFill="1" applyBorder="1" applyAlignment="1">
      <alignment horizontal="center"/>
    </xf>
    <xf numFmtId="167" fontId="3" fillId="0" borderId="0" xfId="1" applyNumberFormat="1" applyFont="1" applyFill="1" applyBorder="1" applyAlignment="1">
      <alignment horizontal="center"/>
    </xf>
    <xf numFmtId="167" fontId="3" fillId="0" borderId="0" xfId="1" applyNumberFormat="1" applyFont="1" applyFill="1" applyBorder="1" applyAlignment="1"/>
    <xf numFmtId="170" fontId="3" fillId="0" borderId="11" xfId="1" applyNumberFormat="1" applyFont="1" applyFill="1" applyBorder="1" applyAlignment="1">
      <alignment horizontal="center"/>
    </xf>
    <xf numFmtId="167" fontId="3" fillId="0" borderId="11" xfId="1" applyNumberFormat="1" applyFont="1" applyFill="1" applyBorder="1" applyAlignment="1"/>
    <xf numFmtId="171" fontId="3" fillId="0" borderId="11" xfId="1" applyNumberFormat="1" applyFont="1" applyFill="1" applyBorder="1" applyAlignment="1"/>
    <xf numFmtId="0" fontId="2" fillId="0" borderId="0" xfId="1" applyFont="1" applyFill="1" applyBorder="1" applyAlignment="1">
      <alignment horizontal="center" vertical="center"/>
    </xf>
    <xf numFmtId="0" fontId="4" fillId="0" borderId="28" xfId="1" applyFont="1" applyFill="1" applyBorder="1" applyAlignment="1">
      <alignment horizontal="left" vertical="center"/>
    </xf>
    <xf numFmtId="0" fontId="4" fillId="0" borderId="29" xfId="1" applyFont="1" applyFill="1" applyBorder="1" applyAlignment="1">
      <alignment horizontal="left" vertical="center"/>
    </xf>
    <xf numFmtId="3" fontId="4" fillId="0" borderId="29" xfId="1" applyNumberFormat="1" applyFont="1" applyFill="1" applyBorder="1" applyAlignment="1">
      <alignment vertical="center"/>
    </xf>
    <xf numFmtId="3" fontId="3" fillId="0" borderId="30" xfId="1" applyNumberFormat="1" applyFont="1" applyFill="1" applyBorder="1" applyAlignment="1">
      <alignment horizontal="center" vertical="center"/>
    </xf>
    <xf numFmtId="0" fontId="12" fillId="0" borderId="29" xfId="1" applyFont="1" applyFill="1" applyBorder="1" applyAlignment="1">
      <alignment horizontal="center" vertical="center"/>
    </xf>
    <xf numFmtId="167" fontId="12" fillId="0" borderId="29" xfId="1" applyNumberFormat="1" applyFont="1" applyFill="1" applyBorder="1" applyAlignment="1">
      <alignment horizontal="center" vertical="center"/>
    </xf>
    <xf numFmtId="3" fontId="4" fillId="0" borderId="30" xfId="1" applyNumberFormat="1" applyFont="1" applyFill="1" applyBorder="1" applyAlignment="1">
      <alignment vertical="center"/>
    </xf>
    <xf numFmtId="3" fontId="4" fillId="2" borderId="30" xfId="1" applyNumberFormat="1" applyFont="1" applyFill="1" applyBorder="1" applyAlignment="1">
      <alignment vertical="center"/>
    </xf>
    <xf numFmtId="0" fontId="3" fillId="0" borderId="0" xfId="1" applyFont="1" applyFill="1" applyBorder="1" applyAlignment="1">
      <alignment vertical="center"/>
    </xf>
    <xf numFmtId="3" fontId="3" fillId="0" borderId="0" xfId="1" applyNumberFormat="1" applyFont="1" applyFill="1" applyBorder="1" applyAlignment="1">
      <alignment vertical="center"/>
    </xf>
    <xf numFmtId="4" fontId="3" fillId="0" borderId="4" xfId="1" applyNumberFormat="1" applyFont="1" applyFill="1" applyBorder="1" applyAlignment="1">
      <alignment horizontal="center"/>
    </xf>
    <xf numFmtId="10" fontId="6" fillId="0" borderId="0" xfId="1" applyNumberFormat="1" applyFont="1" applyFill="1" applyBorder="1" applyAlignment="1">
      <alignment horizontal="center"/>
    </xf>
    <xf numFmtId="0" fontId="2" fillId="6" borderId="30" xfId="1" applyFont="1" applyFill="1" applyBorder="1" applyAlignment="1">
      <alignment horizontal="center"/>
    </xf>
    <xf numFmtId="3" fontId="4" fillId="0" borderId="0" xfId="1" applyNumberFormat="1" applyFont="1" applyFill="1" applyBorder="1" applyAlignment="1"/>
    <xf numFmtId="0" fontId="12" fillId="0" borderId="0" xfId="1" applyFont="1" applyFill="1" applyBorder="1" applyAlignment="1">
      <alignment horizontal="center"/>
    </xf>
    <xf numFmtId="10" fontId="12" fillId="0" borderId="0" xfId="1" applyNumberFormat="1" applyFont="1" applyFill="1" applyBorder="1" applyAlignment="1">
      <alignment horizontal="center"/>
    </xf>
    <xf numFmtId="3" fontId="4" fillId="7" borderId="11" xfId="1" applyNumberFormat="1" applyFont="1" applyFill="1" applyBorder="1" applyAlignment="1"/>
    <xf numFmtId="49" fontId="3" fillId="0" borderId="10" xfId="1" applyNumberFormat="1" applyFont="1" applyFill="1" applyBorder="1" applyAlignment="1">
      <alignment horizontal="left"/>
    </xf>
    <xf numFmtId="49" fontId="3" fillId="0" borderId="0" xfId="1" applyNumberFormat="1" applyFont="1" applyFill="1" applyBorder="1" applyAlignment="1">
      <alignment horizontal="left"/>
    </xf>
    <xf numFmtId="4" fontId="3" fillId="0" borderId="11" xfId="1" applyNumberFormat="1" applyFont="1" applyFill="1" applyBorder="1" applyAlignment="1">
      <alignment horizontal="center"/>
    </xf>
    <xf numFmtId="3" fontId="3" fillId="2" borderId="11" xfId="1" applyNumberFormat="1" applyFont="1" applyFill="1" applyBorder="1" applyAlignment="1">
      <alignment horizontal="center"/>
    </xf>
    <xf numFmtId="0" fontId="2" fillId="6" borderId="4" xfId="1" applyFont="1" applyFill="1" applyBorder="1" applyAlignment="1">
      <alignment horizontal="center"/>
    </xf>
    <xf numFmtId="0" fontId="2" fillId="6" borderId="11" xfId="1" applyFont="1" applyFill="1" applyBorder="1" applyAlignment="1">
      <alignment horizontal="center"/>
    </xf>
    <xf numFmtId="0" fontId="2" fillId="6" borderId="23" xfId="1" applyFont="1" applyFill="1" applyBorder="1" applyAlignment="1">
      <alignment horizontal="center"/>
    </xf>
    <xf numFmtId="3" fontId="3" fillId="0" borderId="11" xfId="1" quotePrefix="1" applyNumberFormat="1" applyFont="1" applyFill="1" applyBorder="1" applyAlignment="1"/>
    <xf numFmtId="3" fontId="18" fillId="0" borderId="11" xfId="1" applyNumberFormat="1" applyFont="1" applyFill="1" applyBorder="1" applyAlignment="1"/>
    <xf numFmtId="0" fontId="19" fillId="0" borderId="0" xfId="1" applyFont="1" applyFill="1" applyBorder="1"/>
    <xf numFmtId="3" fontId="19" fillId="0" borderId="0" xfId="1" applyNumberFormat="1" applyFont="1" applyFill="1" applyBorder="1"/>
    <xf numFmtId="10" fontId="4" fillId="0" borderId="0" xfId="1" applyNumberFormat="1" applyFont="1" applyFill="1" applyBorder="1" applyAlignment="1">
      <alignment horizontal="center"/>
    </xf>
    <xf numFmtId="4" fontId="3" fillId="0" borderId="23" xfId="1" applyNumberFormat="1" applyFont="1" applyFill="1" applyBorder="1" applyAlignment="1">
      <alignment horizontal="center"/>
    </xf>
    <xf numFmtId="0" fontId="20" fillId="0" borderId="0" xfId="1" applyFont="1" applyFill="1" applyBorder="1" applyAlignment="1">
      <alignment horizontal="center" vertical="center"/>
    </xf>
    <xf numFmtId="0" fontId="21" fillId="8" borderId="10" xfId="1" applyFont="1" applyFill="1" applyBorder="1" applyAlignment="1">
      <alignment horizontal="left" vertical="center"/>
    </xf>
    <xf numFmtId="0" fontId="21" fillId="8" borderId="0" xfId="1" applyFont="1" applyFill="1" applyBorder="1" applyAlignment="1">
      <alignment horizontal="left" vertical="center"/>
    </xf>
    <xf numFmtId="3" fontId="21" fillId="8" borderId="0" xfId="1" applyNumberFormat="1" applyFont="1" applyFill="1" applyBorder="1" applyAlignment="1">
      <alignment vertical="center"/>
    </xf>
    <xf numFmtId="3" fontId="16" fillId="8" borderId="0" xfId="1" applyNumberFormat="1" applyFont="1" applyFill="1" applyBorder="1" applyAlignment="1">
      <alignment horizontal="center" vertical="center"/>
    </xf>
    <xf numFmtId="0" fontId="21" fillId="8" borderId="0" xfId="1" applyFont="1" applyFill="1" applyBorder="1" applyAlignment="1">
      <alignment horizontal="center" vertical="center"/>
    </xf>
    <xf numFmtId="10" fontId="21" fillId="8" borderId="0" xfId="1" applyNumberFormat="1" applyFont="1" applyFill="1" applyBorder="1" applyAlignment="1">
      <alignment horizontal="center" vertical="center"/>
    </xf>
    <xf numFmtId="3" fontId="21" fillId="8" borderId="11" xfId="1" applyNumberFormat="1" applyFont="1" applyFill="1" applyBorder="1" applyAlignment="1">
      <alignment vertical="center"/>
    </xf>
    <xf numFmtId="0" fontId="16" fillId="0" borderId="0" xfId="1" applyFont="1" applyFill="1" applyBorder="1" applyAlignment="1">
      <alignment vertical="center"/>
    </xf>
    <xf numFmtId="3" fontId="16" fillId="0" borderId="0" xfId="1" applyNumberFormat="1" applyFont="1" applyFill="1" applyBorder="1" applyAlignment="1">
      <alignment vertical="center"/>
    </xf>
    <xf numFmtId="10" fontId="3" fillId="0" borderId="0" xfId="1" applyNumberFormat="1" applyFont="1" applyFill="1" applyBorder="1" applyAlignment="1">
      <alignment horizontal="center"/>
    </xf>
    <xf numFmtId="10" fontId="4" fillId="8" borderId="0" xfId="1" applyNumberFormat="1" applyFont="1" applyFill="1" applyBorder="1" applyAlignment="1">
      <alignment vertical="center"/>
    </xf>
    <xf numFmtId="10" fontId="21" fillId="8" borderId="0" xfId="1" applyNumberFormat="1" applyFont="1" applyFill="1" applyBorder="1" applyAlignment="1">
      <alignment vertical="center"/>
    </xf>
    <xf numFmtId="10" fontId="16" fillId="8" borderId="0" xfId="1" applyNumberFormat="1" applyFont="1" applyFill="1" applyBorder="1" applyAlignment="1">
      <alignment horizontal="center" vertical="center"/>
    </xf>
    <xf numFmtId="10" fontId="3" fillId="0" borderId="0" xfId="1" applyNumberFormat="1" applyFont="1" applyFill="1" applyBorder="1" applyAlignment="1"/>
    <xf numFmtId="0" fontId="21" fillId="8" borderId="0" xfId="1" applyFont="1" applyFill="1" applyBorder="1" applyAlignment="1">
      <alignment vertical="center"/>
    </xf>
    <xf numFmtId="0" fontId="16" fillId="8" borderId="0" xfId="1" applyFont="1" applyFill="1" applyBorder="1" applyAlignment="1">
      <alignment horizontal="center" vertical="center"/>
    </xf>
    <xf numFmtId="3" fontId="3" fillId="0" borderId="11" xfId="3" applyNumberFormat="1" applyFont="1" applyFill="1" applyBorder="1" applyAlignment="1"/>
    <xf numFmtId="3" fontId="16" fillId="0" borderId="0" xfId="1" applyNumberFormat="1" applyFont="1" applyFill="1" applyBorder="1"/>
    <xf numFmtId="0" fontId="3" fillId="0" borderId="22" xfId="1" applyFont="1" applyFill="1" applyBorder="1" applyAlignment="1">
      <alignment horizontal="left"/>
    </xf>
    <xf numFmtId="0" fontId="3" fillId="0" borderId="1" xfId="1" applyFont="1" applyFill="1" applyBorder="1" applyAlignment="1">
      <alignment horizontal="left"/>
    </xf>
    <xf numFmtId="0" fontId="3" fillId="0" borderId="1" xfId="1" applyFont="1" applyFill="1" applyBorder="1" applyAlignment="1"/>
    <xf numFmtId="0" fontId="3" fillId="0" borderId="1" xfId="1" applyFont="1" applyFill="1" applyBorder="1" applyAlignment="1">
      <alignment horizontal="center"/>
    </xf>
    <xf numFmtId="10" fontId="3" fillId="0" borderId="1" xfId="1" applyNumberFormat="1" applyFont="1" applyFill="1" applyBorder="1" applyAlignment="1">
      <alignment horizontal="center"/>
    </xf>
    <xf numFmtId="3" fontId="3" fillId="0" borderId="23" xfId="1" applyNumberFormat="1" applyFont="1" applyFill="1" applyBorder="1" applyAlignment="1"/>
    <xf numFmtId="3" fontId="3" fillId="2" borderId="23" xfId="1" applyNumberFormat="1" applyFont="1" applyFill="1" applyBorder="1" applyAlignment="1"/>
    <xf numFmtId="0" fontId="3" fillId="0" borderId="0" xfId="1" applyFont="1" applyFill="1" applyBorder="1" applyAlignment="1">
      <alignment horizontal="right"/>
    </xf>
    <xf numFmtId="173" fontId="6" fillId="0" borderId="0" xfId="1" applyNumberFormat="1" applyFont="1" applyFill="1" applyBorder="1" applyAlignment="1">
      <alignment horizontal="center"/>
    </xf>
    <xf numFmtId="173" fontId="3" fillId="0" borderId="0" xfId="1" applyNumberFormat="1" applyFont="1" applyFill="1" applyBorder="1" applyAlignment="1"/>
    <xf numFmtId="0" fontId="3" fillId="0" borderId="0" xfId="1" quotePrefix="1" applyFont="1" applyAlignment="1"/>
    <xf numFmtId="173" fontId="3" fillId="0" borderId="0" xfId="1" applyNumberFormat="1" applyFont="1" applyFill="1" applyBorder="1" applyAlignment="1">
      <alignment horizontal="center"/>
    </xf>
    <xf numFmtId="14" fontId="3" fillId="0" borderId="0" xfId="1" applyNumberFormat="1" applyFont="1" applyFill="1" applyBorder="1" applyAlignment="1">
      <alignment horizontal="left"/>
    </xf>
    <xf numFmtId="10" fontId="6" fillId="0" borderId="0" xfId="2" applyFont="1" applyFill="1" applyBorder="1" applyAlignment="1">
      <alignment horizontal="center"/>
    </xf>
    <xf numFmtId="14" fontId="2" fillId="0" borderId="0" xfId="1" applyNumberFormat="1" applyFont="1" applyFill="1" applyBorder="1" applyAlignment="1">
      <alignment horizontal="center"/>
    </xf>
  </cellXfs>
  <cellStyles count="10">
    <cellStyle name="Comma 2" xfId="3"/>
    <cellStyle name="Comma0" xfId="4"/>
    <cellStyle name="Currency0" xfId="5"/>
    <cellStyle name="Date" xfId="6"/>
    <cellStyle name="Fixed" xfId="7"/>
    <cellStyle name="Normal" xfId="0" builtinId="0"/>
    <cellStyle name="Normal 2" xfId="8"/>
    <cellStyle name="Normal 3" xfId="1"/>
    <cellStyle name="Normal 4" xfId="9"/>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iomain.bio.nyu.edu\admin\DOCUME~1\budasst\LOCALS~1\Temp\Coruzzi\Grant%20Management\F6533%20NSF%20N2010\N2010%20Renewal%202012\Admin\Budget\Final\Final\Shasha%20MCB%201.3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omain.bio.nyu.edu\admin\DOCUME~1\ALEXIS~1\LOCALS~1\Temp\Shasha%20Virtual%20Plant%204%20yr%202.11.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YR "/>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Year"/>
      <sheetName val="2 Year"/>
      <sheetName val="3 Year "/>
      <sheetName val="4 Year "/>
      <sheetName val="5 Year "/>
      <sheetName val="Sheet2"/>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77"/>
  <sheetViews>
    <sheetView showGridLines="0" tabSelected="1" workbookViewId="0">
      <selection activeCell="X108" sqref="X108"/>
    </sheetView>
  </sheetViews>
  <sheetFormatPr defaultColWidth="14.28515625" defaultRowHeight="12.75" customHeight="1" x14ac:dyDescent="0.15"/>
  <cols>
    <col min="1" max="1" width="6.42578125" style="1" bestFit="1" customWidth="1"/>
    <col min="2" max="2" width="3.42578125" style="27" customWidth="1"/>
    <col min="3" max="3" width="34.7109375" style="27" customWidth="1"/>
    <col min="4" max="5" width="6.7109375" style="7" bestFit="1" customWidth="1"/>
    <col min="6" max="6" width="7.85546875" style="6" customWidth="1"/>
    <col min="7" max="7" width="5.7109375" style="8" customWidth="1"/>
    <col min="8" max="8" width="7.85546875" style="8" customWidth="1"/>
    <col min="9" max="9" width="5.7109375" style="8" customWidth="1"/>
    <col min="10" max="10" width="7.28515625" style="8" customWidth="1"/>
    <col min="11" max="11" width="5.7109375" style="8" customWidth="1"/>
    <col min="12" max="12" width="7.7109375" style="8" customWidth="1"/>
    <col min="13" max="13" width="7.42578125" style="7" customWidth="1"/>
    <col min="14" max="16" width="9" style="7" customWidth="1"/>
    <col min="17" max="17" width="9.140625" style="7" customWidth="1"/>
    <col min="18" max="18" width="5.140625" style="2" customWidth="1"/>
    <col min="19" max="23" width="8.42578125" style="9" customWidth="1"/>
    <col min="24" max="16384" width="14.28515625" style="2"/>
  </cols>
  <sheetData>
    <row r="1" spans="1:24" ht="12.75" customHeight="1" x14ac:dyDescent="0.2">
      <c r="B1" s="2"/>
      <c r="C1" s="3" t="s">
        <v>0</v>
      </c>
      <c r="D1" s="4" t="s">
        <v>1</v>
      </c>
      <c r="E1" s="5"/>
      <c r="G1" s="7"/>
      <c r="M1" s="2"/>
    </row>
    <row r="2" spans="1:24" ht="12.75" customHeight="1" x14ac:dyDescent="0.25">
      <c r="B2" s="2"/>
      <c r="C2" s="3" t="s">
        <v>2</v>
      </c>
      <c r="D2" s="10" t="s">
        <v>3</v>
      </c>
      <c r="E2" s="11"/>
      <c r="F2" s="11"/>
      <c r="G2" s="11"/>
      <c r="H2" s="11"/>
      <c r="I2" s="11"/>
      <c r="J2" s="11"/>
      <c r="K2" s="11"/>
      <c r="L2" s="11"/>
      <c r="M2" s="11"/>
      <c r="N2" s="11"/>
      <c r="O2" s="11"/>
      <c r="P2" s="11"/>
      <c r="Q2" s="11"/>
    </row>
    <row r="3" spans="1:24" ht="12.75" customHeight="1" x14ac:dyDescent="0.2">
      <c r="B3" s="2"/>
      <c r="C3" s="3" t="s">
        <v>4</v>
      </c>
      <c r="D3" s="12" t="s">
        <v>5</v>
      </c>
      <c r="E3" s="13"/>
      <c r="F3" s="14"/>
      <c r="G3" s="15"/>
      <c r="H3" s="16"/>
      <c r="I3" s="17"/>
      <c r="J3" s="16"/>
      <c r="K3" s="16"/>
      <c r="L3" s="16"/>
      <c r="N3" s="18" t="s">
        <v>6</v>
      </c>
      <c r="S3" s="19" t="s">
        <v>7</v>
      </c>
      <c r="T3" s="19"/>
      <c r="U3" s="19"/>
      <c r="V3" s="19"/>
      <c r="W3" s="19"/>
    </row>
    <row r="4" spans="1:24" ht="12.75" customHeight="1" x14ac:dyDescent="0.2">
      <c r="A4" s="20"/>
      <c r="B4" s="2"/>
      <c r="C4" s="3" t="s">
        <v>8</v>
      </c>
      <c r="D4" s="21"/>
      <c r="E4" s="22"/>
      <c r="F4" s="23"/>
      <c r="G4" s="22"/>
      <c r="H4" s="16"/>
      <c r="I4" s="16"/>
      <c r="J4" s="16"/>
      <c r="K4" s="16"/>
      <c r="L4" s="16"/>
      <c r="N4" s="18" t="s">
        <v>9</v>
      </c>
      <c r="R4" s="24"/>
      <c r="S4" s="25" t="s">
        <v>10</v>
      </c>
      <c r="T4" s="25"/>
      <c r="U4" s="25"/>
      <c r="V4" s="25"/>
      <c r="W4" s="25"/>
    </row>
    <row r="5" spans="1:24" ht="12.75" customHeight="1" x14ac:dyDescent="0.25">
      <c r="A5" s="26"/>
      <c r="C5" s="27" t="s">
        <v>11</v>
      </c>
      <c r="D5" s="28"/>
      <c r="E5" s="28"/>
      <c r="F5" s="28"/>
      <c r="G5" s="28"/>
      <c r="H5" s="28"/>
      <c r="I5" s="28"/>
      <c r="J5" s="28"/>
      <c r="K5" s="28"/>
      <c r="L5" s="28"/>
      <c r="M5" s="29">
        <v>41518</v>
      </c>
      <c r="N5" s="29">
        <v>41883</v>
      </c>
      <c r="O5" s="29">
        <v>42248</v>
      </c>
      <c r="P5" s="29">
        <v>42614</v>
      </c>
      <c r="S5" s="29">
        <v>41518</v>
      </c>
      <c r="T5" s="29">
        <v>41883</v>
      </c>
      <c r="U5" s="29">
        <v>42248</v>
      </c>
      <c r="V5" s="29">
        <v>42614</v>
      </c>
      <c r="W5" s="29">
        <v>42979</v>
      </c>
    </row>
    <row r="6" spans="1:24" ht="12.75" customHeight="1" x14ac:dyDescent="0.15">
      <c r="A6" s="1" t="s">
        <v>12</v>
      </c>
      <c r="B6" s="30"/>
      <c r="C6" s="31"/>
      <c r="D6" s="32" t="s">
        <v>13</v>
      </c>
      <c r="E6" s="32"/>
      <c r="F6" s="33"/>
      <c r="G6" s="34" t="s">
        <v>14</v>
      </c>
      <c r="H6" s="35"/>
      <c r="I6" s="34" t="s">
        <v>15</v>
      </c>
      <c r="J6" s="35"/>
      <c r="K6" s="34" t="s">
        <v>16</v>
      </c>
      <c r="L6" s="36"/>
      <c r="M6" s="32" t="s">
        <v>17</v>
      </c>
      <c r="N6" s="32" t="s">
        <v>17</v>
      </c>
      <c r="O6" s="32" t="s">
        <v>17</v>
      </c>
      <c r="P6" s="32" t="s">
        <v>17</v>
      </c>
      <c r="Q6" s="37" t="s">
        <v>18</v>
      </c>
      <c r="S6" s="38" t="s">
        <v>17</v>
      </c>
      <c r="T6" s="38" t="s">
        <v>17</v>
      </c>
      <c r="U6" s="38" t="s">
        <v>17</v>
      </c>
      <c r="V6" s="38" t="s">
        <v>17</v>
      </c>
      <c r="W6" s="38" t="s">
        <v>17</v>
      </c>
    </row>
    <row r="7" spans="1:24" s="5" customFormat="1" ht="12.75" customHeight="1" thickBot="1" x14ac:dyDescent="0.2">
      <c r="A7" s="1" t="s">
        <v>19</v>
      </c>
      <c r="B7" s="39"/>
      <c r="C7" s="40"/>
      <c r="D7" s="41" t="s">
        <v>20</v>
      </c>
      <c r="E7" s="41" t="s">
        <v>21</v>
      </c>
      <c r="F7" s="42" t="s">
        <v>22</v>
      </c>
      <c r="G7" s="43" t="s">
        <v>23</v>
      </c>
      <c r="H7" s="44" t="s">
        <v>24</v>
      </c>
      <c r="I7" s="43" t="s">
        <v>23</v>
      </c>
      <c r="J7" s="44" t="s">
        <v>24</v>
      </c>
      <c r="K7" s="43" t="s">
        <v>23</v>
      </c>
      <c r="L7" s="45" t="s">
        <v>24</v>
      </c>
      <c r="M7" s="41">
        <v>1</v>
      </c>
      <c r="N7" s="41">
        <v>2</v>
      </c>
      <c r="O7" s="41">
        <v>3</v>
      </c>
      <c r="P7" s="41">
        <v>4</v>
      </c>
      <c r="Q7" s="46"/>
      <c r="S7" s="47">
        <v>1</v>
      </c>
      <c r="T7" s="47">
        <v>2</v>
      </c>
      <c r="U7" s="47">
        <v>3</v>
      </c>
      <c r="V7" s="47">
        <v>4</v>
      </c>
      <c r="W7" s="47">
        <v>5</v>
      </c>
    </row>
    <row r="8" spans="1:24" s="5" customFormat="1" ht="12.75" customHeight="1" thickTop="1" x14ac:dyDescent="0.25">
      <c r="A8" s="1"/>
      <c r="B8" s="48" t="s">
        <v>25</v>
      </c>
      <c r="C8" s="27" t="s">
        <v>26</v>
      </c>
      <c r="D8" s="49"/>
      <c r="E8" s="50"/>
      <c r="F8" s="51" t="s">
        <v>27</v>
      </c>
      <c r="G8" s="52"/>
      <c r="H8" s="53"/>
      <c r="I8" s="52"/>
      <c r="J8" s="53"/>
      <c r="K8" s="52"/>
      <c r="L8" s="54"/>
      <c r="M8" s="49"/>
      <c r="N8" s="49"/>
      <c r="O8" s="49"/>
      <c r="P8" s="49"/>
      <c r="Q8" s="55"/>
      <c r="S8" s="56">
        <v>1.03</v>
      </c>
      <c r="T8" s="56">
        <v>1.03</v>
      </c>
      <c r="U8" s="56">
        <v>1.03</v>
      </c>
      <c r="V8" s="56">
        <v>1.03</v>
      </c>
      <c r="W8" s="57">
        <v>1.03</v>
      </c>
      <c r="X8" s="58" t="s">
        <v>28</v>
      </c>
    </row>
    <row r="9" spans="1:24" ht="12.75" customHeight="1" x14ac:dyDescent="0.25">
      <c r="A9" s="59">
        <v>51102</v>
      </c>
      <c r="B9" s="60"/>
      <c r="C9" s="61" t="s">
        <v>29</v>
      </c>
      <c r="D9" s="49">
        <v>178554</v>
      </c>
      <c r="E9" s="50">
        <v>9</v>
      </c>
      <c r="F9" s="62"/>
      <c r="G9" s="63"/>
      <c r="H9" s="64"/>
      <c r="I9" s="63"/>
      <c r="J9" s="64"/>
      <c r="K9" s="52">
        <v>1</v>
      </c>
      <c r="L9" s="54">
        <v>1</v>
      </c>
      <c r="M9" s="49">
        <f>S9/$E9*($G9+$I9+$K9)*($H9+$J9+$L9)</f>
        <v>19839.333333333332</v>
      </c>
      <c r="N9" s="49">
        <f>T9/E9*(G9+I9+K9)*(H9+J9+L9)</f>
        <v>20434.513333333332</v>
      </c>
      <c r="O9" s="49">
        <f>U9/E9*(G9+I9+K9)*(H9+J9+L9)</f>
        <v>21047.548733333333</v>
      </c>
      <c r="P9" s="49">
        <f>V9/E9*(G9+I9+K9)*(H9+J9+L9)</f>
        <v>21678.975195333333</v>
      </c>
      <c r="Q9" s="55">
        <f>SUM(M9:P9)</f>
        <v>83000.370595333326</v>
      </c>
      <c r="S9" s="65">
        <f>D9</f>
        <v>178554</v>
      </c>
      <c r="T9" s="66">
        <f>S9*$T$8</f>
        <v>183910.62</v>
      </c>
      <c r="U9" s="66">
        <f t="shared" ref="U9:W10" si="0">T9*$T$8</f>
        <v>189427.93859999999</v>
      </c>
      <c r="V9" s="66">
        <f t="shared" si="0"/>
        <v>195110.77675799999</v>
      </c>
      <c r="W9" s="66">
        <f t="shared" si="0"/>
        <v>200964.10006073999</v>
      </c>
      <c r="X9" s="2" t="s">
        <v>30</v>
      </c>
    </row>
    <row r="10" spans="1:24" ht="12.75" hidden="1" customHeight="1" thickTop="1" x14ac:dyDescent="0.25">
      <c r="A10" s="59">
        <v>51102</v>
      </c>
      <c r="B10" s="60"/>
      <c r="C10" s="61" t="s">
        <v>31</v>
      </c>
      <c r="D10" s="49"/>
      <c r="E10" s="50">
        <v>9</v>
      </c>
      <c r="F10" s="62"/>
      <c r="G10" s="63"/>
      <c r="H10" s="64"/>
      <c r="I10" s="63"/>
      <c r="J10" s="64"/>
      <c r="K10" s="52"/>
      <c r="L10" s="54"/>
      <c r="M10" s="49">
        <f>S10/$E10*($G10+$I10+$K10)*($H10+$J10+$L10)</f>
        <v>0</v>
      </c>
      <c r="N10" s="49">
        <f>T10/E10*(G10+I10+K10)*(H10+J10+L10)</f>
        <v>0</v>
      </c>
      <c r="O10" s="49">
        <f>U10/E10*(G10+I10+K10)*(H10+J10+L10)</f>
        <v>0</v>
      </c>
      <c r="P10" s="49">
        <f>V10/E10*(G10+I10+K10)*(H10+J10+L10)</f>
        <v>0</v>
      </c>
      <c r="Q10" s="55">
        <f>SUM(M10:P10)</f>
        <v>0</v>
      </c>
      <c r="S10" s="65">
        <f>D10</f>
        <v>0</v>
      </c>
      <c r="T10" s="66">
        <f>S10*$T$8</f>
        <v>0</v>
      </c>
      <c r="U10" s="66">
        <f t="shared" si="0"/>
        <v>0</v>
      </c>
      <c r="V10" s="66">
        <f t="shared" si="0"/>
        <v>0</v>
      </c>
      <c r="W10" s="66">
        <f t="shared" si="0"/>
        <v>0</v>
      </c>
    </row>
    <row r="11" spans="1:24" ht="12.75" hidden="1" customHeight="1" thickTop="1" x14ac:dyDescent="0.25">
      <c r="A11" s="59">
        <v>51102</v>
      </c>
      <c r="B11" s="60"/>
      <c r="C11" s="61" t="s">
        <v>31</v>
      </c>
      <c r="D11" s="67"/>
      <c r="E11" s="68">
        <v>9</v>
      </c>
      <c r="F11" s="62"/>
      <c r="G11" s="69"/>
      <c r="H11" s="70"/>
      <c r="I11" s="69"/>
      <c r="J11" s="70"/>
      <c r="K11" s="71"/>
      <c r="L11" s="72"/>
      <c r="M11" s="49">
        <f>S11/$E11*($G11+$I11+$K11)*($H11+$J11+$L11)</f>
        <v>0</v>
      </c>
      <c r="N11" s="49">
        <f>T11/E11*(G11+I11+K11)*(H11+J11+L11)</f>
        <v>0</v>
      </c>
      <c r="O11" s="49">
        <f>U11/E11*(G11+I11+K11)*(H11+J11+L11)</f>
        <v>0</v>
      </c>
      <c r="P11" s="49">
        <f>V11/E11*(G11+I11+K11)*(H11+J11+L11)</f>
        <v>0</v>
      </c>
      <c r="Q11" s="55">
        <f>SUM(M11:P11)</f>
        <v>0</v>
      </c>
      <c r="S11" s="65"/>
      <c r="T11" s="66"/>
      <c r="U11" s="66"/>
      <c r="V11" s="66"/>
      <c r="W11" s="73"/>
    </row>
    <row r="12" spans="1:24" ht="12.75" hidden="1" customHeight="1" thickTop="1" x14ac:dyDescent="0.25">
      <c r="A12" s="59"/>
      <c r="B12" s="60"/>
      <c r="C12" s="61"/>
      <c r="D12" s="67"/>
      <c r="E12" s="68"/>
      <c r="F12" s="62"/>
      <c r="G12" s="71"/>
      <c r="H12" s="74"/>
      <c r="I12" s="71"/>
      <c r="J12" s="74"/>
      <c r="K12" s="71"/>
      <c r="L12" s="72"/>
      <c r="M12" s="49"/>
      <c r="N12" s="49"/>
      <c r="O12" s="49"/>
      <c r="P12" s="49"/>
      <c r="Q12" s="55"/>
      <c r="S12" s="65"/>
      <c r="T12" s="66"/>
      <c r="U12" s="66"/>
      <c r="V12" s="66"/>
      <c r="W12" s="73"/>
    </row>
    <row r="13" spans="1:24" ht="12.75" hidden="1" customHeight="1" thickTop="1" x14ac:dyDescent="0.25">
      <c r="A13" s="59"/>
      <c r="B13" s="60"/>
      <c r="C13" s="61" t="s">
        <v>26</v>
      </c>
      <c r="D13" s="67"/>
      <c r="E13" s="68"/>
      <c r="F13" s="62"/>
      <c r="G13" s="71"/>
      <c r="H13" s="74"/>
      <c r="I13" s="71"/>
      <c r="J13" s="74"/>
      <c r="K13" s="71"/>
      <c r="L13" s="72"/>
      <c r="M13" s="49"/>
      <c r="N13" s="49"/>
      <c r="O13" s="49"/>
      <c r="P13" s="49"/>
      <c r="Q13" s="55"/>
      <c r="S13" s="65"/>
      <c r="T13" s="66"/>
      <c r="U13" s="66"/>
      <c r="V13" s="66"/>
      <c r="W13" s="73"/>
    </row>
    <row r="14" spans="1:24" ht="12.75" hidden="1" customHeight="1" thickTop="1" x14ac:dyDescent="0.25">
      <c r="A14" s="59">
        <v>51102</v>
      </c>
      <c r="B14" s="60"/>
      <c r="C14" s="61" t="s">
        <v>32</v>
      </c>
      <c r="D14" s="67"/>
      <c r="E14" s="68">
        <v>9</v>
      </c>
      <c r="F14" s="62"/>
      <c r="G14" s="69"/>
      <c r="H14" s="70"/>
      <c r="I14" s="71"/>
      <c r="J14" s="74"/>
      <c r="K14" s="69"/>
      <c r="L14" s="75"/>
      <c r="M14" s="49">
        <f>S14/$E14*($G14+$I14+$K14)*($H14+$J14+$L14)</f>
        <v>0</v>
      </c>
      <c r="N14" s="49">
        <f>T14/E14*(G14+I14+K14)*(H14+J14+L14)</f>
        <v>0</v>
      </c>
      <c r="O14" s="49">
        <f>U14/E14*(G14+I14+K14)*(H14+J14+L14)</f>
        <v>0</v>
      </c>
      <c r="P14" s="49">
        <f>V14/E14*(G14+I14+K14)*(H14+J14+L14)</f>
        <v>0</v>
      </c>
      <c r="Q14" s="55">
        <f>SUM(M14:P14)</f>
        <v>0</v>
      </c>
      <c r="S14" s="65"/>
      <c r="T14" s="66"/>
      <c r="U14" s="66"/>
      <c r="V14" s="66"/>
      <c r="W14" s="73"/>
    </row>
    <row r="15" spans="1:24" ht="12.75" hidden="1" customHeight="1" thickTop="1" x14ac:dyDescent="0.25">
      <c r="A15" s="59">
        <v>51102</v>
      </c>
      <c r="B15" s="60"/>
      <c r="C15" s="61" t="s">
        <v>32</v>
      </c>
      <c r="D15" s="67"/>
      <c r="E15" s="68">
        <v>9</v>
      </c>
      <c r="F15" s="62"/>
      <c r="G15" s="69"/>
      <c r="H15" s="70"/>
      <c r="I15" s="71"/>
      <c r="J15" s="74"/>
      <c r="K15" s="69"/>
      <c r="L15" s="75"/>
      <c r="M15" s="49">
        <f>S15/$E15*($G15+$I15+$K15)*($H15+$J15+$L15)</f>
        <v>0</v>
      </c>
      <c r="N15" s="49">
        <f>T15/E15*(G15+I15+K15)*(H15+J15+L15)</f>
        <v>0</v>
      </c>
      <c r="O15" s="49">
        <f>U15/E15*(G15+I15+K15)*(H15+J15+L15)</f>
        <v>0</v>
      </c>
      <c r="P15" s="49">
        <f>V15/E15*(G15+I15+K15)*(H15+J15+L15)</f>
        <v>0</v>
      </c>
      <c r="Q15" s="55">
        <f>SUM(M15:P15)</f>
        <v>0</v>
      </c>
      <c r="S15" s="65"/>
      <c r="T15" s="66"/>
      <c r="U15" s="66"/>
      <c r="V15" s="66"/>
      <c r="W15" s="73"/>
    </row>
    <row r="16" spans="1:24" ht="12.75" hidden="1" customHeight="1" thickTop="1" x14ac:dyDescent="0.25">
      <c r="A16" s="59">
        <v>51102</v>
      </c>
      <c r="B16" s="60"/>
      <c r="C16" s="61" t="s">
        <v>32</v>
      </c>
      <c r="D16" s="67"/>
      <c r="E16" s="68">
        <v>9</v>
      </c>
      <c r="F16" s="62"/>
      <c r="G16" s="69"/>
      <c r="H16" s="70"/>
      <c r="I16" s="71"/>
      <c r="J16" s="74"/>
      <c r="K16" s="69"/>
      <c r="L16" s="75"/>
      <c r="M16" s="49">
        <f>S16/$E16*($G16+$I16+$K16)*($H16+$J16+$L16)</f>
        <v>0</v>
      </c>
      <c r="N16" s="49">
        <f>T16/E16*(G16+I16+K16)*(H16+J16+L16)</f>
        <v>0</v>
      </c>
      <c r="O16" s="49">
        <f>U16/E16*(G16+I16+K16)*(H16+J16+L16)</f>
        <v>0</v>
      </c>
      <c r="P16" s="49">
        <f>V16/E16*(G16+I16+K16)*(H16+J16+L16)</f>
        <v>0</v>
      </c>
      <c r="Q16" s="55">
        <f>SUM(M16:P16)</f>
        <v>0</v>
      </c>
      <c r="S16" s="65"/>
      <c r="T16" s="66"/>
      <c r="U16" s="66"/>
      <c r="V16" s="66"/>
      <c r="W16" s="73"/>
    </row>
    <row r="17" spans="1:26" ht="12.75" customHeight="1" x14ac:dyDescent="0.25">
      <c r="A17" s="59"/>
      <c r="B17" s="76"/>
      <c r="C17" s="77" t="s">
        <v>33</v>
      </c>
      <c r="D17" s="49"/>
      <c r="E17" s="50"/>
      <c r="F17" s="62"/>
      <c r="G17" s="52"/>
      <c r="H17" s="53"/>
      <c r="I17" s="52"/>
      <c r="J17" s="53"/>
      <c r="K17" s="52"/>
      <c r="L17" s="54"/>
      <c r="M17" s="78">
        <f>SUM(M9:M16)</f>
        <v>19839.333333333332</v>
      </c>
      <c r="N17" s="78">
        <f>SUM(N9:N16)</f>
        <v>20434.513333333332</v>
      </c>
      <c r="O17" s="78">
        <f>SUM(O9:O16)</f>
        <v>21047.548733333333</v>
      </c>
      <c r="P17" s="78">
        <f>SUM(P9:P16)</f>
        <v>21678.975195333333</v>
      </c>
      <c r="Q17" s="79">
        <f>SUM(Q9:Q16)</f>
        <v>83000.370595333326</v>
      </c>
      <c r="S17" s="65"/>
      <c r="T17" s="66"/>
      <c r="U17" s="66"/>
      <c r="V17" s="66"/>
      <c r="W17" s="73"/>
    </row>
    <row r="18" spans="1:26" ht="12.75" customHeight="1" x14ac:dyDescent="0.25">
      <c r="B18" s="48"/>
      <c r="D18" s="49"/>
      <c r="E18" s="50"/>
      <c r="F18" s="62"/>
      <c r="G18" s="52"/>
      <c r="H18" s="53"/>
      <c r="I18" s="52"/>
      <c r="J18" s="53"/>
      <c r="K18" s="52"/>
      <c r="L18" s="54"/>
      <c r="M18" s="49"/>
      <c r="N18" s="49"/>
      <c r="O18" s="49"/>
      <c r="P18" s="49"/>
      <c r="Q18" s="55"/>
      <c r="S18" s="65"/>
      <c r="T18" s="66"/>
      <c r="U18" s="66"/>
      <c r="V18" s="66"/>
      <c r="W18" s="73"/>
    </row>
    <row r="19" spans="1:26" ht="12.75" hidden="1" customHeight="1" thickTop="1" x14ac:dyDescent="0.25">
      <c r="B19" s="48" t="s">
        <v>34</v>
      </c>
      <c r="C19" s="27" t="s">
        <v>35</v>
      </c>
      <c r="D19" s="49"/>
      <c r="E19" s="50"/>
      <c r="F19" s="62"/>
      <c r="G19" s="52"/>
      <c r="H19" s="53"/>
      <c r="I19" s="52"/>
      <c r="J19" s="53"/>
      <c r="K19" s="52"/>
      <c r="L19" s="54"/>
      <c r="M19" s="49"/>
      <c r="N19" s="49"/>
      <c r="O19" s="49"/>
      <c r="P19" s="49"/>
      <c r="Q19" s="55"/>
      <c r="S19" s="65"/>
      <c r="T19" s="66"/>
      <c r="U19" s="66"/>
      <c r="V19" s="66"/>
      <c r="W19" s="73"/>
    </row>
    <row r="20" spans="1:26" ht="12.75" hidden="1" customHeight="1" thickTop="1" x14ac:dyDescent="0.25">
      <c r="A20" s="1">
        <v>51103</v>
      </c>
      <c r="B20" s="48"/>
      <c r="C20" s="27" t="s">
        <v>36</v>
      </c>
      <c r="D20" s="49"/>
      <c r="E20" s="50">
        <v>12</v>
      </c>
      <c r="F20" s="62"/>
      <c r="G20" s="52"/>
      <c r="H20" s="53"/>
      <c r="I20" s="63"/>
      <c r="J20" s="64"/>
      <c r="K20" s="63"/>
      <c r="L20" s="80"/>
      <c r="M20" s="49">
        <f t="shared" ref="M20:P22" si="1">S20/$E20*($G20+$I20+$K20)*($H20+$J20+$L20)</f>
        <v>0</v>
      </c>
      <c r="N20" s="49">
        <f t="shared" si="1"/>
        <v>0</v>
      </c>
      <c r="O20" s="49">
        <f t="shared" si="1"/>
        <v>0</v>
      </c>
      <c r="P20" s="49">
        <f t="shared" si="1"/>
        <v>0</v>
      </c>
      <c r="Q20" s="55">
        <f>SUM(M20:P20)</f>
        <v>0</v>
      </c>
      <c r="S20" s="65">
        <f>D20</f>
        <v>0</v>
      </c>
      <c r="T20" s="66">
        <f t="shared" ref="T20:W22" si="2">S20*$T$8</f>
        <v>0</v>
      </c>
      <c r="U20" s="66">
        <f t="shared" si="2"/>
        <v>0</v>
      </c>
      <c r="V20" s="66">
        <f t="shared" si="2"/>
        <v>0</v>
      </c>
      <c r="W20" s="66">
        <f t="shared" si="2"/>
        <v>0</v>
      </c>
    </row>
    <row r="21" spans="1:26" ht="12.75" hidden="1" customHeight="1" thickTop="1" x14ac:dyDescent="0.25">
      <c r="A21" s="1">
        <v>51103</v>
      </c>
      <c r="B21" s="48"/>
      <c r="C21" s="27" t="s">
        <v>36</v>
      </c>
      <c r="D21" s="49"/>
      <c r="E21" s="50">
        <v>12</v>
      </c>
      <c r="F21" s="62"/>
      <c r="G21" s="52"/>
      <c r="H21" s="53"/>
      <c r="I21" s="63"/>
      <c r="J21" s="64"/>
      <c r="K21" s="63"/>
      <c r="L21" s="80"/>
      <c r="M21" s="49">
        <f t="shared" si="1"/>
        <v>0</v>
      </c>
      <c r="N21" s="49">
        <f t="shared" si="1"/>
        <v>0</v>
      </c>
      <c r="O21" s="49">
        <f t="shared" si="1"/>
        <v>0</v>
      </c>
      <c r="P21" s="49">
        <f t="shared" si="1"/>
        <v>0</v>
      </c>
      <c r="Q21" s="55">
        <f>SUM(M21:P21)</f>
        <v>0</v>
      </c>
      <c r="S21" s="65">
        <f>D21</f>
        <v>0</v>
      </c>
      <c r="T21" s="66">
        <f t="shared" si="2"/>
        <v>0</v>
      </c>
      <c r="U21" s="66">
        <f t="shared" si="2"/>
        <v>0</v>
      </c>
      <c r="V21" s="66">
        <f t="shared" si="2"/>
        <v>0</v>
      </c>
      <c r="W21" s="66">
        <f t="shared" si="2"/>
        <v>0</v>
      </c>
      <c r="Z21" s="81"/>
    </row>
    <row r="22" spans="1:26" ht="12.75" hidden="1" customHeight="1" thickTop="1" x14ac:dyDescent="0.25">
      <c r="A22" s="1">
        <v>51103</v>
      </c>
      <c r="B22" s="82"/>
      <c r="C22" s="27" t="s">
        <v>36</v>
      </c>
      <c r="D22" s="49"/>
      <c r="E22" s="50">
        <v>12</v>
      </c>
      <c r="F22" s="62"/>
      <c r="G22" s="52"/>
      <c r="H22" s="53"/>
      <c r="I22" s="63"/>
      <c r="J22" s="64"/>
      <c r="K22" s="63"/>
      <c r="L22" s="80"/>
      <c r="M22" s="49">
        <f t="shared" si="1"/>
        <v>0</v>
      </c>
      <c r="N22" s="49">
        <f t="shared" si="1"/>
        <v>0</v>
      </c>
      <c r="O22" s="49">
        <f t="shared" si="1"/>
        <v>0</v>
      </c>
      <c r="P22" s="49">
        <f t="shared" si="1"/>
        <v>0</v>
      </c>
      <c r="Q22" s="55">
        <f>SUM(M22:P22)</f>
        <v>0</v>
      </c>
      <c r="S22" s="65">
        <f>D22</f>
        <v>0</v>
      </c>
      <c r="T22" s="66">
        <f t="shared" si="2"/>
        <v>0</v>
      </c>
      <c r="U22" s="66">
        <f t="shared" si="2"/>
        <v>0</v>
      </c>
      <c r="V22" s="66">
        <f t="shared" si="2"/>
        <v>0</v>
      </c>
      <c r="W22" s="66">
        <f t="shared" si="2"/>
        <v>0</v>
      </c>
    </row>
    <row r="23" spans="1:26" ht="12.75" hidden="1" customHeight="1" thickTop="1" x14ac:dyDescent="0.25">
      <c r="B23" s="83"/>
      <c r="C23" s="3" t="s">
        <v>37</v>
      </c>
      <c r="D23" s="67"/>
      <c r="E23" s="84"/>
      <c r="F23" s="62"/>
      <c r="G23" s="71"/>
      <c r="H23" s="74"/>
      <c r="I23" s="71"/>
      <c r="J23" s="74"/>
      <c r="K23" s="71"/>
      <c r="L23" s="72"/>
      <c r="M23" s="78">
        <f>SUM(M18:M22)</f>
        <v>0</v>
      </c>
      <c r="N23" s="78">
        <f>SUM(N18:N22)</f>
        <v>0</v>
      </c>
      <c r="O23" s="78">
        <f>SUM(O18:O22)</f>
        <v>0</v>
      </c>
      <c r="P23" s="78">
        <f>SUM(P18:P22)</f>
        <v>0</v>
      </c>
      <c r="Q23" s="79">
        <f>SUM(Q18:Q22)</f>
        <v>0</v>
      </c>
      <c r="S23" s="65"/>
      <c r="T23" s="66"/>
      <c r="U23" s="66"/>
      <c r="V23" s="66"/>
      <c r="W23" s="73"/>
    </row>
    <row r="24" spans="1:26" ht="12.75" hidden="1" customHeight="1" thickTop="1" x14ac:dyDescent="0.25">
      <c r="B24" s="48"/>
      <c r="D24" s="49"/>
      <c r="E24" s="50"/>
      <c r="F24" s="62"/>
      <c r="G24" s="52"/>
      <c r="H24" s="53"/>
      <c r="I24" s="52"/>
      <c r="J24" s="53"/>
      <c r="K24" s="52"/>
      <c r="L24" s="54"/>
      <c r="M24" s="49"/>
      <c r="N24" s="49"/>
      <c r="O24" s="49"/>
      <c r="P24" s="49"/>
      <c r="Q24" s="55"/>
      <c r="S24" s="65"/>
      <c r="T24" s="66"/>
      <c r="U24" s="66"/>
      <c r="V24" s="66"/>
      <c r="W24" s="73"/>
    </row>
    <row r="25" spans="1:26" ht="12.75" hidden="1" customHeight="1" thickTop="1" x14ac:dyDescent="0.25">
      <c r="B25" s="48" t="s">
        <v>38</v>
      </c>
      <c r="C25" s="27" t="s">
        <v>39</v>
      </c>
      <c r="D25" s="85"/>
      <c r="E25" s="68"/>
      <c r="F25" s="62"/>
      <c r="G25" s="48"/>
      <c r="H25" s="86"/>
      <c r="I25" s="52"/>
      <c r="J25" s="53"/>
      <c r="K25" s="52"/>
      <c r="L25" s="54"/>
      <c r="M25" s="49"/>
      <c r="N25" s="49"/>
      <c r="O25" s="49"/>
      <c r="P25" s="49"/>
      <c r="Q25" s="55"/>
      <c r="S25" s="65"/>
      <c r="T25" s="66"/>
      <c r="U25" s="66"/>
      <c r="V25" s="66"/>
      <c r="W25" s="73"/>
    </row>
    <row r="26" spans="1:26" ht="12.75" hidden="1" customHeight="1" thickTop="1" x14ac:dyDescent="0.25">
      <c r="A26" s="1">
        <v>51103</v>
      </c>
      <c r="B26" s="48"/>
      <c r="C26" s="27" t="s">
        <v>36</v>
      </c>
      <c r="D26" s="49"/>
      <c r="E26" s="50">
        <v>12</v>
      </c>
      <c r="F26" s="62"/>
      <c r="G26" s="52"/>
      <c r="H26" s="53"/>
      <c r="I26" s="52"/>
      <c r="J26" s="53"/>
      <c r="K26" s="52"/>
      <c r="L26" s="54"/>
      <c r="M26" s="49">
        <f t="shared" ref="M26:P27" si="3">S26/$E26*($G26+$I26+$K26)*($H26+$J26+$L26)</f>
        <v>0</v>
      </c>
      <c r="N26" s="49">
        <f t="shared" si="3"/>
        <v>0</v>
      </c>
      <c r="O26" s="49">
        <f t="shared" si="3"/>
        <v>0</v>
      </c>
      <c r="P26" s="49">
        <f t="shared" si="3"/>
        <v>0</v>
      </c>
      <c r="Q26" s="55">
        <f>SUM(M26:P26)</f>
        <v>0</v>
      </c>
      <c r="S26" s="65">
        <f>D26</f>
        <v>0</v>
      </c>
      <c r="T26" s="66">
        <f t="shared" ref="T26:W27" si="4">S26*$T$8</f>
        <v>0</v>
      </c>
      <c r="U26" s="66">
        <f t="shared" si="4"/>
        <v>0</v>
      </c>
      <c r="V26" s="66">
        <f t="shared" si="4"/>
        <v>0</v>
      </c>
      <c r="W26" s="66">
        <f t="shared" si="4"/>
        <v>0</v>
      </c>
    </row>
    <row r="27" spans="1:26" ht="12.75" hidden="1" customHeight="1" thickTop="1" x14ac:dyDescent="0.25">
      <c r="A27" s="1">
        <v>51103</v>
      </c>
      <c r="B27" s="48"/>
      <c r="C27" s="27" t="s">
        <v>36</v>
      </c>
      <c r="D27" s="49"/>
      <c r="E27" s="50">
        <v>12</v>
      </c>
      <c r="F27" s="62"/>
      <c r="G27" s="52"/>
      <c r="H27" s="53"/>
      <c r="I27" s="52"/>
      <c r="J27" s="53"/>
      <c r="K27" s="52"/>
      <c r="L27" s="54"/>
      <c r="M27" s="49">
        <f t="shared" si="3"/>
        <v>0</v>
      </c>
      <c r="N27" s="49">
        <f t="shared" si="3"/>
        <v>0</v>
      </c>
      <c r="O27" s="49">
        <f t="shared" si="3"/>
        <v>0</v>
      </c>
      <c r="P27" s="49">
        <f t="shared" si="3"/>
        <v>0</v>
      </c>
      <c r="Q27" s="55">
        <f>SUM(M27:P27)</f>
        <v>0</v>
      </c>
      <c r="S27" s="65">
        <f>D27</f>
        <v>0</v>
      </c>
      <c r="T27" s="66">
        <f t="shared" si="4"/>
        <v>0</v>
      </c>
      <c r="U27" s="66">
        <f t="shared" si="4"/>
        <v>0</v>
      </c>
      <c r="V27" s="66">
        <f t="shared" si="4"/>
        <v>0</v>
      </c>
      <c r="W27" s="66">
        <f t="shared" si="4"/>
        <v>0</v>
      </c>
    </row>
    <row r="28" spans="1:26" ht="12.75" hidden="1" customHeight="1" thickTop="1" x14ac:dyDescent="0.25">
      <c r="B28" s="83"/>
      <c r="C28" s="3" t="s">
        <v>40</v>
      </c>
      <c r="D28" s="67"/>
      <c r="E28" s="84"/>
      <c r="F28" s="62"/>
      <c r="G28" s="71"/>
      <c r="H28" s="74"/>
      <c r="I28" s="71"/>
      <c r="J28" s="74"/>
      <c r="K28" s="71"/>
      <c r="L28" s="72"/>
      <c r="M28" s="78">
        <f>SUM(M24:M27)</f>
        <v>0</v>
      </c>
      <c r="N28" s="78">
        <f>SUM(N24:N27)</f>
        <v>0</v>
      </c>
      <c r="O28" s="78">
        <f>SUM(O24:O27)</f>
        <v>0</v>
      </c>
      <c r="P28" s="78">
        <f>SUM(P24:P27)</f>
        <v>0</v>
      </c>
      <c r="Q28" s="79">
        <f>SUM(Q24:Q27)</f>
        <v>0</v>
      </c>
      <c r="S28" s="65"/>
      <c r="T28" s="66"/>
      <c r="U28" s="66"/>
      <c r="V28" s="66"/>
      <c r="W28" s="73"/>
    </row>
    <row r="29" spans="1:26" ht="12.75" hidden="1" customHeight="1" thickTop="1" x14ac:dyDescent="0.25">
      <c r="B29" s="48"/>
      <c r="D29" s="87"/>
      <c r="E29" s="68"/>
      <c r="F29" s="62"/>
      <c r="G29" s="52"/>
      <c r="H29" s="53"/>
      <c r="I29" s="52"/>
      <c r="J29" s="53"/>
      <c r="K29" s="52"/>
      <c r="L29" s="54"/>
      <c r="M29" s="49"/>
      <c r="N29" s="49"/>
      <c r="O29" s="49"/>
      <c r="P29" s="49"/>
      <c r="Q29" s="55"/>
      <c r="S29" s="65"/>
      <c r="T29" s="66"/>
      <c r="U29" s="66"/>
      <c r="V29" s="66"/>
      <c r="W29" s="73"/>
    </row>
    <row r="30" spans="1:26" ht="12.75" hidden="1" customHeight="1" thickTop="1" x14ac:dyDescent="0.25">
      <c r="B30" s="48"/>
      <c r="D30" s="49"/>
      <c r="E30" s="50"/>
      <c r="F30" s="62"/>
      <c r="G30" s="52"/>
      <c r="H30" s="53"/>
      <c r="I30" s="52"/>
      <c r="J30" s="53"/>
      <c r="K30" s="52"/>
      <c r="L30" s="54"/>
      <c r="M30" s="49"/>
      <c r="N30" s="49"/>
      <c r="O30" s="49"/>
      <c r="P30" s="49"/>
      <c r="Q30" s="55"/>
      <c r="S30" s="65"/>
      <c r="T30" s="66"/>
      <c r="U30" s="66"/>
      <c r="V30" s="66"/>
      <c r="W30" s="73"/>
    </row>
    <row r="31" spans="1:26" ht="12.75" customHeight="1" x14ac:dyDescent="0.25">
      <c r="B31" s="48" t="s">
        <v>41</v>
      </c>
      <c r="C31" s="27" t="s">
        <v>42</v>
      </c>
      <c r="D31" s="49"/>
      <c r="E31" s="50"/>
      <c r="F31" s="62"/>
      <c r="G31" s="52"/>
      <c r="H31" s="53"/>
      <c r="I31" s="52"/>
      <c r="J31" s="53"/>
      <c r="K31" s="52"/>
      <c r="L31" s="54"/>
      <c r="M31" s="49"/>
      <c r="N31" s="49"/>
      <c r="O31" s="49"/>
      <c r="P31" s="49"/>
      <c r="Q31" s="55"/>
      <c r="S31" s="65"/>
      <c r="T31" s="66"/>
      <c r="U31" s="66"/>
      <c r="V31" s="66"/>
      <c r="W31" s="73"/>
    </row>
    <row r="32" spans="1:26" ht="12.75" customHeight="1" x14ac:dyDescent="0.25">
      <c r="A32" s="1">
        <v>51141</v>
      </c>
      <c r="B32" s="82"/>
      <c r="C32" s="27" t="s">
        <v>36</v>
      </c>
      <c r="D32" s="49">
        <v>27771</v>
      </c>
      <c r="E32" s="50">
        <v>9</v>
      </c>
      <c r="F32" s="62"/>
      <c r="G32" s="63"/>
      <c r="H32" s="64"/>
      <c r="I32" s="52">
        <v>9</v>
      </c>
      <c r="J32" s="53">
        <v>1</v>
      </c>
      <c r="K32" s="63"/>
      <c r="L32" s="80"/>
      <c r="M32" s="49">
        <f>S32/$E32*($G32+$I32+$K32)*($H32+$J32+$L32)</f>
        <v>27771</v>
      </c>
      <c r="N32" s="49">
        <f>T32/E32*(G32+I32+K32)*(H32+J32+L32)</f>
        <v>28604.13</v>
      </c>
      <c r="O32" s="49">
        <f>U32/E32*(G32+I32+K32)*(H32+J32+L32)</f>
        <v>29462.253900000003</v>
      </c>
      <c r="P32" s="49">
        <f>V32/E32*(G32+I32+K32)*(H32+J32+L32)</f>
        <v>30346.121517000003</v>
      </c>
      <c r="Q32" s="55">
        <f>SUM(M32:P32)</f>
        <v>116183.50541700002</v>
      </c>
      <c r="S32" s="65">
        <f>D32</f>
        <v>27771</v>
      </c>
      <c r="T32" s="66">
        <f t="shared" ref="T32:W33" si="5">S32*$T$8</f>
        <v>28604.13</v>
      </c>
      <c r="U32" s="66">
        <f>T32*$T$8</f>
        <v>29462.253900000003</v>
      </c>
      <c r="V32" s="66">
        <f t="shared" si="5"/>
        <v>30346.121517000003</v>
      </c>
      <c r="W32" s="66">
        <f t="shared" si="5"/>
        <v>31256.505162510006</v>
      </c>
    </row>
    <row r="33" spans="1:23" ht="12.75" customHeight="1" x14ac:dyDescent="0.25">
      <c r="A33" s="1">
        <v>51141</v>
      </c>
      <c r="B33" s="82"/>
      <c r="C33" s="27" t="s">
        <v>36</v>
      </c>
      <c r="D33" s="49"/>
      <c r="E33" s="50">
        <v>9</v>
      </c>
      <c r="F33" s="62"/>
      <c r="G33" s="63"/>
      <c r="H33" s="64"/>
      <c r="I33" s="52"/>
      <c r="J33" s="53"/>
      <c r="K33" s="63"/>
      <c r="L33" s="80"/>
      <c r="M33" s="49">
        <f>S33/$E33*($G33+$I33+$K33)*($H33+$J33+$L33)</f>
        <v>0</v>
      </c>
      <c r="N33" s="49">
        <f>T33/E33*(G33+I33+K33)*(H33+J33+L33)</f>
        <v>0</v>
      </c>
      <c r="O33" s="49">
        <f>U33/E33*(G33+I33+K33)*(H33+J33+L33)</f>
        <v>0</v>
      </c>
      <c r="P33" s="49">
        <f>V33/E33*(G33+I33+K33)*(H33+J33+L33)</f>
        <v>0</v>
      </c>
      <c r="Q33" s="55">
        <f>SUM(M33:P33)</f>
        <v>0</v>
      </c>
      <c r="S33" s="65">
        <f>D33</f>
        <v>0</v>
      </c>
      <c r="T33" s="66">
        <f t="shared" si="5"/>
        <v>0</v>
      </c>
      <c r="U33" s="66">
        <f t="shared" si="5"/>
        <v>0</v>
      </c>
      <c r="V33" s="66">
        <f t="shared" si="5"/>
        <v>0</v>
      </c>
      <c r="W33" s="66">
        <f t="shared" si="5"/>
        <v>0</v>
      </c>
    </row>
    <row r="34" spans="1:23" ht="12.75" customHeight="1" x14ac:dyDescent="0.25">
      <c r="B34" s="48"/>
      <c r="C34" s="27" t="s">
        <v>43</v>
      </c>
      <c r="D34" s="49"/>
      <c r="E34" s="50"/>
      <c r="F34" s="62"/>
      <c r="G34" s="52"/>
      <c r="H34" s="53"/>
      <c r="I34" s="52"/>
      <c r="J34" s="53"/>
      <c r="K34" s="52"/>
      <c r="L34" s="54"/>
      <c r="M34" s="78">
        <f>SUM(M32:M33)</f>
        <v>27771</v>
      </c>
      <c r="N34" s="78">
        <f>SUM(N32:N33)</f>
        <v>28604.13</v>
      </c>
      <c r="O34" s="78">
        <f>SUM(O32:O33)</f>
        <v>29462.253900000003</v>
      </c>
      <c r="P34" s="78">
        <f>SUM(P32:P33)</f>
        <v>30346.121517000003</v>
      </c>
      <c r="Q34" s="79">
        <f>SUM(Q32:Q33)</f>
        <v>116183.50541700002</v>
      </c>
      <c r="S34" s="88"/>
      <c r="T34" s="89"/>
      <c r="U34" s="89"/>
      <c r="V34" s="89"/>
      <c r="W34" s="90"/>
    </row>
    <row r="35" spans="1:23" ht="12.75" customHeight="1" x14ac:dyDescent="0.25">
      <c r="B35" s="48"/>
      <c r="D35" s="49"/>
      <c r="E35" s="50"/>
      <c r="F35" s="62"/>
      <c r="G35" s="52"/>
      <c r="H35" s="53"/>
      <c r="I35" s="52"/>
      <c r="J35" s="53"/>
      <c r="K35" s="52"/>
      <c r="L35" s="54"/>
      <c r="M35" s="49"/>
      <c r="N35" s="49"/>
      <c r="O35" s="49"/>
      <c r="P35" s="49"/>
      <c r="Q35" s="55"/>
      <c r="S35" s="88"/>
      <c r="T35" s="89"/>
      <c r="U35" s="89"/>
      <c r="V35" s="89"/>
      <c r="W35" s="90"/>
    </row>
    <row r="36" spans="1:23" ht="12.75" hidden="1" customHeight="1" thickTop="1" x14ac:dyDescent="0.25">
      <c r="B36" s="48" t="s">
        <v>44</v>
      </c>
      <c r="C36" s="27" t="s">
        <v>45</v>
      </c>
      <c r="D36" s="49"/>
      <c r="E36" s="50"/>
      <c r="F36" s="62"/>
      <c r="G36" s="52"/>
      <c r="H36" s="53"/>
      <c r="I36" s="52"/>
      <c r="J36" s="53"/>
      <c r="K36" s="52"/>
      <c r="L36" s="54"/>
      <c r="M36" s="49"/>
      <c r="N36" s="49"/>
      <c r="O36" s="49"/>
      <c r="P36" s="49"/>
      <c r="Q36" s="55"/>
      <c r="S36" s="88"/>
      <c r="T36" s="89"/>
      <c r="U36" s="89"/>
      <c r="V36" s="89"/>
      <c r="W36" s="90"/>
    </row>
    <row r="37" spans="1:23" ht="12.75" hidden="1" customHeight="1" thickTop="1" x14ac:dyDescent="0.25">
      <c r="A37" s="1">
        <v>51141</v>
      </c>
      <c r="B37" s="82"/>
      <c r="C37" s="27" t="s">
        <v>36</v>
      </c>
      <c r="D37" s="49"/>
      <c r="E37" s="50">
        <v>6</v>
      </c>
      <c r="F37" s="62"/>
      <c r="G37" s="63"/>
      <c r="H37" s="64"/>
      <c r="I37" s="63"/>
      <c r="J37" s="64"/>
      <c r="K37" s="52"/>
      <c r="L37" s="54"/>
      <c r="M37" s="49">
        <f t="shared" ref="M37:P38" si="6">S37/$E37*($G37+$I37+$K37)*($H37+$J37+$L37)</f>
        <v>0</v>
      </c>
      <c r="N37" s="49">
        <f t="shared" si="6"/>
        <v>0</v>
      </c>
      <c r="O37" s="49">
        <f t="shared" si="6"/>
        <v>0</v>
      </c>
      <c r="P37" s="49">
        <f t="shared" si="6"/>
        <v>0</v>
      </c>
      <c r="Q37" s="55">
        <f>SUM(M37:P37)</f>
        <v>0</v>
      </c>
      <c r="S37" s="65">
        <f>D37</f>
        <v>0</v>
      </c>
      <c r="T37" s="66">
        <f t="shared" ref="T37:W38" si="7">S37*$T$8</f>
        <v>0</v>
      </c>
      <c r="U37" s="66">
        <f t="shared" si="7"/>
        <v>0</v>
      </c>
      <c r="V37" s="66">
        <f t="shared" si="7"/>
        <v>0</v>
      </c>
      <c r="W37" s="66">
        <f t="shared" si="7"/>
        <v>0</v>
      </c>
    </row>
    <row r="38" spans="1:23" ht="12.75" hidden="1" customHeight="1" thickTop="1" x14ac:dyDescent="0.25">
      <c r="A38" s="1">
        <v>51141</v>
      </c>
      <c r="B38" s="82"/>
      <c r="C38" s="27" t="s">
        <v>36</v>
      </c>
      <c r="D38" s="49"/>
      <c r="E38" s="50">
        <v>6</v>
      </c>
      <c r="F38" s="62"/>
      <c r="G38" s="63"/>
      <c r="H38" s="64"/>
      <c r="I38" s="63"/>
      <c r="J38" s="64"/>
      <c r="K38" s="52"/>
      <c r="L38" s="54"/>
      <c r="M38" s="49">
        <f t="shared" si="6"/>
        <v>0</v>
      </c>
      <c r="N38" s="49">
        <f t="shared" si="6"/>
        <v>0</v>
      </c>
      <c r="O38" s="49">
        <f t="shared" si="6"/>
        <v>0</v>
      </c>
      <c r="P38" s="49">
        <f t="shared" si="6"/>
        <v>0</v>
      </c>
      <c r="Q38" s="55">
        <f>SUM(M38:P38)</f>
        <v>0</v>
      </c>
      <c r="S38" s="65">
        <f>D38</f>
        <v>0</v>
      </c>
      <c r="T38" s="66">
        <f t="shared" si="7"/>
        <v>0</v>
      </c>
      <c r="U38" s="66">
        <f t="shared" si="7"/>
        <v>0</v>
      </c>
      <c r="V38" s="66">
        <f t="shared" si="7"/>
        <v>0</v>
      </c>
      <c r="W38" s="66">
        <f t="shared" si="7"/>
        <v>0</v>
      </c>
    </row>
    <row r="39" spans="1:23" ht="12.75" hidden="1" customHeight="1" thickTop="1" x14ac:dyDescent="0.25">
      <c r="B39" s="48"/>
      <c r="C39" s="27" t="s">
        <v>46</v>
      </c>
      <c r="D39" s="87"/>
      <c r="E39" s="68"/>
      <c r="F39" s="62"/>
      <c r="G39" s="52"/>
      <c r="H39" s="53"/>
      <c r="I39" s="52"/>
      <c r="J39" s="53"/>
      <c r="K39" s="52"/>
      <c r="L39" s="54"/>
      <c r="M39" s="78">
        <f>SUM(M37:M38)</f>
        <v>0</v>
      </c>
      <c r="N39" s="78">
        <f>SUM(N37:N38)</f>
        <v>0</v>
      </c>
      <c r="O39" s="78">
        <f>SUM(O37:O38)</f>
        <v>0</v>
      </c>
      <c r="P39" s="78">
        <f>SUM(P37:P38)</f>
        <v>0</v>
      </c>
      <c r="Q39" s="79">
        <f>SUM(Q37:Q38)</f>
        <v>0</v>
      </c>
      <c r="S39" s="88"/>
      <c r="T39" s="89"/>
      <c r="U39" s="89"/>
      <c r="V39" s="89"/>
      <c r="W39" s="90"/>
    </row>
    <row r="40" spans="1:23" ht="12.75" hidden="1" customHeight="1" thickTop="1" x14ac:dyDescent="0.25">
      <c r="B40" s="48"/>
      <c r="D40" s="87"/>
      <c r="E40" s="68"/>
      <c r="F40" s="62"/>
      <c r="G40" s="52"/>
      <c r="H40" s="53"/>
      <c r="I40" s="52"/>
      <c r="J40" s="53"/>
      <c r="K40" s="52"/>
      <c r="L40" s="54"/>
      <c r="M40" s="49"/>
      <c r="N40" s="49"/>
      <c r="O40" s="49"/>
      <c r="P40" s="49"/>
      <c r="Q40" s="55"/>
      <c r="S40" s="88"/>
      <c r="T40" s="89"/>
      <c r="U40" s="89"/>
      <c r="V40" s="89"/>
      <c r="W40" s="90"/>
    </row>
    <row r="41" spans="1:23" ht="12.75" customHeight="1" x14ac:dyDescent="0.25">
      <c r="A41" s="1">
        <v>51141</v>
      </c>
      <c r="B41" s="83"/>
      <c r="C41" s="3" t="s">
        <v>47</v>
      </c>
      <c r="D41" s="67"/>
      <c r="E41" s="84"/>
      <c r="F41" s="62"/>
      <c r="G41" s="71"/>
      <c r="H41" s="74"/>
      <c r="I41" s="71"/>
      <c r="J41" s="74"/>
      <c r="K41" s="71"/>
      <c r="L41" s="72"/>
      <c r="M41" s="78">
        <f>SUM(M34, M39)</f>
        <v>27771</v>
      </c>
      <c r="N41" s="78">
        <f>SUM(N34, N39)</f>
        <v>28604.13</v>
      </c>
      <c r="O41" s="78">
        <f>SUM(O34, O39)</f>
        <v>29462.253900000003</v>
      </c>
      <c r="P41" s="78">
        <f>SUM(P34, P39)</f>
        <v>30346.121517000003</v>
      </c>
      <c r="Q41" s="79">
        <f>SUM(Q34, Q39)</f>
        <v>116183.50541700002</v>
      </c>
      <c r="S41" s="91"/>
      <c r="T41" s="92"/>
      <c r="U41" s="92"/>
      <c r="V41" s="92"/>
      <c r="W41" s="93"/>
    </row>
    <row r="42" spans="1:23" s="97" customFormat="1" ht="12.75" customHeight="1" x14ac:dyDescent="0.25">
      <c r="A42" s="1"/>
      <c r="B42" s="83"/>
      <c r="C42" s="3"/>
      <c r="D42" s="67"/>
      <c r="E42" s="84"/>
      <c r="F42" s="62"/>
      <c r="G42" s="94"/>
      <c r="H42" s="95"/>
      <c r="I42" s="94"/>
      <c r="J42" s="95"/>
      <c r="K42" s="94"/>
      <c r="L42" s="96"/>
      <c r="M42" s="78"/>
      <c r="N42" s="78"/>
      <c r="O42" s="78"/>
      <c r="P42" s="78"/>
      <c r="Q42" s="79"/>
      <c r="S42" s="65"/>
      <c r="T42" s="66"/>
      <c r="U42" s="66"/>
      <c r="V42" s="66"/>
      <c r="W42" s="73"/>
    </row>
    <row r="43" spans="1:23" ht="12.75" customHeight="1" x14ac:dyDescent="0.25">
      <c r="B43" s="48"/>
      <c r="D43" s="87"/>
      <c r="E43" s="68"/>
      <c r="F43" s="62"/>
      <c r="G43" s="52"/>
      <c r="H43" s="53"/>
      <c r="I43" s="52"/>
      <c r="J43" s="53"/>
      <c r="K43" s="52"/>
      <c r="L43" s="54"/>
      <c r="M43" s="49"/>
      <c r="N43" s="49"/>
      <c r="O43" s="49"/>
      <c r="P43" s="49"/>
      <c r="Q43" s="55"/>
      <c r="S43" s="65"/>
      <c r="T43" s="66"/>
      <c r="U43" s="66"/>
      <c r="V43" s="66"/>
      <c r="W43" s="73"/>
    </row>
    <row r="44" spans="1:23" ht="12.75" hidden="1" customHeight="1" thickTop="1" x14ac:dyDescent="0.25">
      <c r="B44" s="48" t="s">
        <v>48</v>
      </c>
      <c r="C44" s="27" t="s">
        <v>49</v>
      </c>
      <c r="D44" s="49"/>
      <c r="E44" s="50"/>
      <c r="F44" s="62"/>
      <c r="G44" s="52"/>
      <c r="H44" s="53"/>
      <c r="I44" s="52"/>
      <c r="J44" s="53"/>
      <c r="K44" s="52"/>
      <c r="L44" s="54"/>
      <c r="M44" s="49"/>
      <c r="N44" s="49"/>
      <c r="O44" s="49"/>
      <c r="P44" s="49"/>
      <c r="Q44" s="55"/>
      <c r="S44" s="65"/>
      <c r="T44" s="66"/>
      <c r="U44" s="66"/>
      <c r="V44" s="66"/>
      <c r="W44" s="73"/>
    </row>
    <row r="45" spans="1:23" ht="12.75" hidden="1" customHeight="1" thickTop="1" x14ac:dyDescent="0.25">
      <c r="A45" s="1">
        <v>51119</v>
      </c>
      <c r="B45" s="48"/>
      <c r="C45" s="27" t="s">
        <v>36</v>
      </c>
      <c r="D45" s="49"/>
      <c r="E45" s="50">
        <v>12</v>
      </c>
      <c r="F45" s="62"/>
      <c r="G45" s="52"/>
      <c r="H45" s="53"/>
      <c r="I45" s="52"/>
      <c r="J45" s="53"/>
      <c r="K45" s="52"/>
      <c r="L45" s="54"/>
      <c r="M45" s="49">
        <f t="shared" ref="M45:P46" si="8">S45/$E45*($G45+$I45+$K45)*($H45+$J45+$L45)</f>
        <v>0</v>
      </c>
      <c r="N45" s="49">
        <f t="shared" si="8"/>
        <v>0</v>
      </c>
      <c r="O45" s="49">
        <f t="shared" si="8"/>
        <v>0</v>
      </c>
      <c r="P45" s="49">
        <f t="shared" si="8"/>
        <v>0</v>
      </c>
      <c r="Q45" s="55">
        <f>SUM(M45:P45)</f>
        <v>0</v>
      </c>
      <c r="S45" s="65">
        <f>D45</f>
        <v>0</v>
      </c>
      <c r="T45" s="66">
        <f t="shared" ref="T45:W46" si="9">S45*$T$8</f>
        <v>0</v>
      </c>
      <c r="U45" s="66">
        <f t="shared" si="9"/>
        <v>0</v>
      </c>
      <c r="V45" s="66">
        <f t="shared" si="9"/>
        <v>0</v>
      </c>
      <c r="W45" s="66">
        <f t="shared" si="9"/>
        <v>0</v>
      </c>
    </row>
    <row r="46" spans="1:23" ht="12.75" hidden="1" customHeight="1" thickTop="1" x14ac:dyDescent="0.25">
      <c r="A46" s="1">
        <v>51119</v>
      </c>
      <c r="B46" s="48"/>
      <c r="C46" s="27" t="s">
        <v>36</v>
      </c>
      <c r="D46" s="49"/>
      <c r="E46" s="50">
        <v>12</v>
      </c>
      <c r="F46" s="62"/>
      <c r="G46" s="52"/>
      <c r="H46" s="53"/>
      <c r="I46" s="52"/>
      <c r="J46" s="53"/>
      <c r="K46" s="52"/>
      <c r="L46" s="54"/>
      <c r="M46" s="49">
        <f t="shared" si="8"/>
        <v>0</v>
      </c>
      <c r="N46" s="49">
        <f t="shared" si="8"/>
        <v>0</v>
      </c>
      <c r="O46" s="49">
        <f t="shared" si="8"/>
        <v>0</v>
      </c>
      <c r="P46" s="49">
        <f t="shared" si="8"/>
        <v>0</v>
      </c>
      <c r="Q46" s="55">
        <f>SUM(M46:P46)</f>
        <v>0</v>
      </c>
      <c r="S46" s="65">
        <f>D46</f>
        <v>0</v>
      </c>
      <c r="T46" s="66">
        <f t="shared" si="9"/>
        <v>0</v>
      </c>
      <c r="U46" s="66">
        <f t="shared" si="9"/>
        <v>0</v>
      </c>
      <c r="V46" s="66">
        <f t="shared" si="9"/>
        <v>0</v>
      </c>
      <c r="W46" s="66">
        <f t="shared" si="9"/>
        <v>0</v>
      </c>
    </row>
    <row r="47" spans="1:23" ht="12.75" hidden="1" customHeight="1" thickTop="1" x14ac:dyDescent="0.25">
      <c r="B47" s="83"/>
      <c r="C47" s="3" t="s">
        <v>50</v>
      </c>
      <c r="D47" s="78"/>
      <c r="E47" s="98"/>
      <c r="F47" s="62"/>
      <c r="G47" s="71"/>
      <c r="H47" s="74"/>
      <c r="I47" s="71"/>
      <c r="J47" s="74"/>
      <c r="K47" s="71"/>
      <c r="L47" s="72"/>
      <c r="M47" s="78">
        <f>SUM(M44:M46)</f>
        <v>0</v>
      </c>
      <c r="N47" s="78">
        <f>SUM(N44:N46)</f>
        <v>0</v>
      </c>
      <c r="O47" s="78">
        <f>SUM(O44:O46)</f>
        <v>0</v>
      </c>
      <c r="P47" s="78">
        <f>SUM(P44:P46)</f>
        <v>0</v>
      </c>
      <c r="Q47" s="79">
        <f>SUM(Q44:Q46)</f>
        <v>0</v>
      </c>
      <c r="S47" s="65"/>
      <c r="T47" s="66"/>
      <c r="U47" s="66"/>
      <c r="V47" s="66"/>
      <c r="W47" s="73"/>
    </row>
    <row r="48" spans="1:23" ht="12.75" hidden="1" customHeight="1" thickTop="1" x14ac:dyDescent="0.25">
      <c r="B48" s="48"/>
      <c r="D48" s="49"/>
      <c r="E48" s="50"/>
      <c r="F48" s="62"/>
      <c r="G48" s="52"/>
      <c r="H48" s="53"/>
      <c r="I48" s="52"/>
      <c r="J48" s="53"/>
      <c r="K48" s="52"/>
      <c r="L48" s="54"/>
      <c r="M48" s="49"/>
      <c r="N48" s="49"/>
      <c r="O48" s="49"/>
      <c r="P48" s="49"/>
      <c r="Q48" s="55"/>
      <c r="S48" s="65"/>
      <c r="T48" s="66"/>
      <c r="U48" s="66"/>
      <c r="V48" s="66"/>
      <c r="W48" s="73"/>
    </row>
    <row r="49" spans="1:23" ht="12.75" hidden="1" customHeight="1" thickTop="1" x14ac:dyDescent="0.25">
      <c r="B49" s="48" t="s">
        <v>51</v>
      </c>
      <c r="C49" s="27" t="s">
        <v>52</v>
      </c>
      <c r="D49" s="49"/>
      <c r="E49" s="50"/>
      <c r="F49" s="62"/>
      <c r="G49" s="52"/>
      <c r="H49" s="53"/>
      <c r="I49" s="52"/>
      <c r="J49" s="53"/>
      <c r="K49" s="52"/>
      <c r="L49" s="54"/>
      <c r="M49" s="49"/>
      <c r="N49" s="49"/>
      <c r="O49" s="49"/>
      <c r="P49" s="49"/>
      <c r="Q49" s="55"/>
      <c r="S49" s="65"/>
      <c r="T49" s="66"/>
      <c r="U49" s="66"/>
      <c r="V49" s="66"/>
      <c r="W49" s="73"/>
    </row>
    <row r="50" spans="1:23" ht="12.75" hidden="1" customHeight="1" thickTop="1" x14ac:dyDescent="0.25">
      <c r="A50" s="1">
        <v>51106</v>
      </c>
      <c r="B50" s="48"/>
      <c r="C50" s="27" t="s">
        <v>36</v>
      </c>
      <c r="D50" s="49"/>
      <c r="E50" s="50">
        <v>12</v>
      </c>
      <c r="F50" s="62"/>
      <c r="G50" s="52"/>
      <c r="H50" s="53"/>
      <c r="I50" s="52"/>
      <c r="J50" s="53"/>
      <c r="K50" s="52"/>
      <c r="L50" s="54"/>
      <c r="M50" s="49">
        <f t="shared" ref="M50:P51" si="10">S50/$E50*($G50+$I50+$K50)*($H50+$J50+$L50)</f>
        <v>0</v>
      </c>
      <c r="N50" s="49">
        <f t="shared" si="10"/>
        <v>0</v>
      </c>
      <c r="O50" s="49">
        <f t="shared" si="10"/>
        <v>0</v>
      </c>
      <c r="P50" s="49">
        <f t="shared" si="10"/>
        <v>0</v>
      </c>
      <c r="Q50" s="55">
        <f>SUM(M50:P50)</f>
        <v>0</v>
      </c>
      <c r="S50" s="65">
        <f>D50</f>
        <v>0</v>
      </c>
      <c r="T50" s="66">
        <f t="shared" ref="T50:W51" si="11">S50*$T$8</f>
        <v>0</v>
      </c>
      <c r="U50" s="66">
        <f t="shared" si="11"/>
        <v>0</v>
      </c>
      <c r="V50" s="66">
        <f t="shared" si="11"/>
        <v>0</v>
      </c>
      <c r="W50" s="66">
        <f t="shared" si="11"/>
        <v>0</v>
      </c>
    </row>
    <row r="51" spans="1:23" ht="12.75" hidden="1" customHeight="1" thickTop="1" x14ac:dyDescent="0.25">
      <c r="A51" s="1">
        <v>51106</v>
      </c>
      <c r="B51" s="48"/>
      <c r="C51" s="27" t="s">
        <v>36</v>
      </c>
      <c r="D51" s="49"/>
      <c r="E51" s="50">
        <v>12</v>
      </c>
      <c r="F51" s="62"/>
      <c r="G51" s="52"/>
      <c r="H51" s="53"/>
      <c r="I51" s="52"/>
      <c r="J51" s="53"/>
      <c r="K51" s="52"/>
      <c r="L51" s="54"/>
      <c r="M51" s="49">
        <f t="shared" si="10"/>
        <v>0</v>
      </c>
      <c r="N51" s="49">
        <f t="shared" si="10"/>
        <v>0</v>
      </c>
      <c r="O51" s="49">
        <f t="shared" si="10"/>
        <v>0</v>
      </c>
      <c r="P51" s="49">
        <f t="shared" si="10"/>
        <v>0</v>
      </c>
      <c r="Q51" s="55">
        <f>SUM(M51:P51)</f>
        <v>0</v>
      </c>
      <c r="S51" s="65">
        <f>D51</f>
        <v>0</v>
      </c>
      <c r="T51" s="66">
        <f t="shared" si="11"/>
        <v>0</v>
      </c>
      <c r="U51" s="66">
        <f t="shared" si="11"/>
        <v>0</v>
      </c>
      <c r="V51" s="66">
        <f t="shared" si="11"/>
        <v>0</v>
      </c>
      <c r="W51" s="66">
        <f t="shared" si="11"/>
        <v>0</v>
      </c>
    </row>
    <row r="52" spans="1:23" ht="12.75" hidden="1" customHeight="1" thickTop="1" x14ac:dyDescent="0.25">
      <c r="B52" s="83"/>
      <c r="C52" s="3" t="s">
        <v>53</v>
      </c>
      <c r="D52" s="78"/>
      <c r="E52" s="98"/>
      <c r="F52" s="62"/>
      <c r="G52" s="71"/>
      <c r="H52" s="74"/>
      <c r="I52" s="71"/>
      <c r="J52" s="74"/>
      <c r="K52" s="71"/>
      <c r="L52" s="72"/>
      <c r="M52" s="78">
        <f>SUM(M48:M51)</f>
        <v>0</v>
      </c>
      <c r="N52" s="78">
        <f>SUM(N48:N51)</f>
        <v>0</v>
      </c>
      <c r="O52" s="78">
        <f>SUM(O48:O51)</f>
        <v>0</v>
      </c>
      <c r="P52" s="78">
        <f>SUM(P48:P51)</f>
        <v>0</v>
      </c>
      <c r="Q52" s="79">
        <f>SUM(Q48:Q51)</f>
        <v>0</v>
      </c>
      <c r="S52" s="65"/>
      <c r="T52" s="66"/>
      <c r="U52" s="66"/>
      <c r="V52" s="66"/>
      <c r="W52" s="73"/>
    </row>
    <row r="53" spans="1:23" ht="12.75" hidden="1" customHeight="1" thickTop="1" x14ac:dyDescent="0.25">
      <c r="B53" s="48"/>
      <c r="D53" s="87"/>
      <c r="E53" s="68"/>
      <c r="F53" s="62"/>
      <c r="G53" s="52"/>
      <c r="H53" s="53"/>
      <c r="I53" s="52"/>
      <c r="J53" s="53"/>
      <c r="K53" s="52"/>
      <c r="L53" s="54"/>
      <c r="M53" s="49"/>
      <c r="N53" s="49"/>
      <c r="O53" s="49"/>
      <c r="P53" s="49"/>
      <c r="Q53" s="55"/>
      <c r="S53" s="65"/>
      <c r="T53" s="66"/>
      <c r="U53" s="66"/>
      <c r="V53" s="66"/>
      <c r="W53" s="73"/>
    </row>
    <row r="54" spans="1:23" ht="12.75" hidden="1" customHeight="1" thickTop="1" x14ac:dyDescent="0.25">
      <c r="B54" s="48" t="s">
        <v>54</v>
      </c>
      <c r="C54" s="27" t="s">
        <v>55</v>
      </c>
      <c r="D54" s="49"/>
      <c r="E54" s="50"/>
      <c r="F54" s="62"/>
      <c r="G54" s="52"/>
      <c r="H54" s="53"/>
      <c r="I54" s="52"/>
      <c r="J54" s="53"/>
      <c r="K54" s="52"/>
      <c r="L54" s="54"/>
      <c r="M54" s="49"/>
      <c r="N54" s="49"/>
      <c r="O54" s="49"/>
      <c r="P54" s="49"/>
      <c r="Q54" s="55"/>
      <c r="S54" s="65"/>
      <c r="T54" s="66"/>
      <c r="U54" s="66"/>
      <c r="V54" s="66"/>
      <c r="W54" s="73"/>
    </row>
    <row r="55" spans="1:23" ht="12.75" hidden="1" customHeight="1" thickTop="1" x14ac:dyDescent="0.25">
      <c r="B55" s="48"/>
      <c r="C55" s="27" t="s">
        <v>36</v>
      </c>
      <c r="D55" s="49"/>
      <c r="E55" s="50">
        <v>12</v>
      </c>
      <c r="F55" s="62"/>
      <c r="G55" s="52"/>
      <c r="H55" s="53"/>
      <c r="I55" s="52"/>
      <c r="J55" s="53"/>
      <c r="K55" s="52"/>
      <c r="L55" s="54"/>
      <c r="M55" s="49">
        <f>S55/$E55*($G55+$I55+$K55)*($H55+$J55+$L55)</f>
        <v>0</v>
      </c>
      <c r="N55" s="49">
        <f>T55/E55*(G55+I55+K55)*(H55+J55+L55)</f>
        <v>0</v>
      </c>
      <c r="O55" s="49">
        <f>U55/E55*(G55+I55+K55)*(H55+J55+L55)</f>
        <v>0</v>
      </c>
      <c r="P55" s="49">
        <f>V55/E55*(G55+I55+K55)*(H55+J55+L55)</f>
        <v>0</v>
      </c>
      <c r="Q55" s="55">
        <f>SUM(M55:P55)</f>
        <v>0</v>
      </c>
      <c r="S55" s="65">
        <f>D55</f>
        <v>0</v>
      </c>
      <c r="T55" s="66">
        <f t="shared" ref="T55:W56" si="12">S55*$T$8</f>
        <v>0</v>
      </c>
      <c r="U55" s="66">
        <f t="shared" si="12"/>
        <v>0</v>
      </c>
      <c r="V55" s="66">
        <f t="shared" si="12"/>
        <v>0</v>
      </c>
      <c r="W55" s="66">
        <f t="shared" si="12"/>
        <v>0</v>
      </c>
    </row>
    <row r="56" spans="1:23" ht="12.75" hidden="1" customHeight="1" thickTop="1" x14ac:dyDescent="0.25">
      <c r="B56" s="48"/>
      <c r="C56" s="27" t="s">
        <v>36</v>
      </c>
      <c r="D56" s="49"/>
      <c r="E56" s="50">
        <v>12</v>
      </c>
      <c r="F56" s="62"/>
      <c r="G56" s="52"/>
      <c r="H56" s="53"/>
      <c r="I56" s="52"/>
      <c r="J56" s="53"/>
      <c r="K56" s="52"/>
      <c r="L56" s="54"/>
      <c r="M56" s="49">
        <f>S56/$E56*($G56+$I56+$K56)*($H56+$J56+$L56)</f>
        <v>0</v>
      </c>
      <c r="N56" s="49">
        <f>T56/E56*(G56+I56+K56)*(H56+J56+L56)</f>
        <v>0</v>
      </c>
      <c r="O56" s="49">
        <f>U56/E56*(G56+I56+K56)*(H56+J56+L56)</f>
        <v>0</v>
      </c>
      <c r="P56" s="49">
        <f>V56/E56*(G56+I56+K56)*(H56+J56+L56)</f>
        <v>0</v>
      </c>
      <c r="Q56" s="55">
        <f>SUM(M56:P56)</f>
        <v>0</v>
      </c>
      <c r="S56" s="65">
        <f>D56</f>
        <v>0</v>
      </c>
      <c r="T56" s="66">
        <f t="shared" si="12"/>
        <v>0</v>
      </c>
      <c r="U56" s="66">
        <f t="shared" si="12"/>
        <v>0</v>
      </c>
      <c r="V56" s="66">
        <f t="shared" si="12"/>
        <v>0</v>
      </c>
      <c r="W56" s="66">
        <f t="shared" si="12"/>
        <v>0</v>
      </c>
    </row>
    <row r="57" spans="1:23" ht="12.75" hidden="1" customHeight="1" thickTop="1" x14ac:dyDescent="0.25">
      <c r="B57" s="83"/>
      <c r="C57" s="3" t="s">
        <v>56</v>
      </c>
      <c r="D57" s="78"/>
      <c r="E57" s="98"/>
      <c r="F57" s="62"/>
      <c r="G57" s="71"/>
      <c r="H57" s="74"/>
      <c r="I57" s="71"/>
      <c r="J57" s="74"/>
      <c r="K57" s="71"/>
      <c r="L57" s="72"/>
      <c r="M57" s="78">
        <f>SUM(M53:M56)</f>
        <v>0</v>
      </c>
      <c r="N57" s="78">
        <f>SUM(N53:N56)</f>
        <v>0</v>
      </c>
      <c r="O57" s="78">
        <f>SUM(O53:O56)</f>
        <v>0</v>
      </c>
      <c r="P57" s="78">
        <f>SUM(P53:P56)</f>
        <v>0</v>
      </c>
      <c r="Q57" s="79">
        <f>SUM(Q53:Q56)</f>
        <v>0</v>
      </c>
      <c r="S57" s="65"/>
      <c r="T57" s="66"/>
      <c r="U57" s="66"/>
      <c r="V57" s="66"/>
      <c r="W57" s="73"/>
    </row>
    <row r="58" spans="1:23" s="99" customFormat="1" ht="12.75" customHeight="1" x14ac:dyDescent="0.25">
      <c r="A58" s="1"/>
      <c r="B58" s="48"/>
      <c r="C58" s="27"/>
      <c r="D58" s="49"/>
      <c r="E58" s="50"/>
      <c r="F58" s="62"/>
      <c r="G58" s="52"/>
      <c r="H58" s="53"/>
      <c r="I58" s="52"/>
      <c r="J58" s="53"/>
      <c r="K58" s="52"/>
      <c r="L58" s="54"/>
      <c r="M58" s="49"/>
      <c r="N58" s="49"/>
      <c r="O58" s="49"/>
      <c r="P58" s="49"/>
      <c r="Q58" s="55"/>
      <c r="S58" s="65"/>
      <c r="T58" s="66"/>
      <c r="U58" s="66"/>
      <c r="V58" s="66"/>
      <c r="W58" s="73"/>
    </row>
    <row r="59" spans="1:23" ht="12.75" customHeight="1" x14ac:dyDescent="0.25">
      <c r="B59" s="100"/>
      <c r="C59" s="101" t="s">
        <v>57</v>
      </c>
      <c r="D59" s="102"/>
      <c r="E59" s="103"/>
      <c r="F59" s="104"/>
      <c r="G59" s="105"/>
      <c r="H59" s="106"/>
      <c r="I59" s="105"/>
      <c r="J59" s="106"/>
      <c r="K59" s="105"/>
      <c r="L59" s="107"/>
      <c r="M59" s="102">
        <f>M17+M23+M28+M41+M47+M52+M57</f>
        <v>47610.333333333328</v>
      </c>
      <c r="N59" s="102">
        <f>N17+N23+N28+N41+N47+N52+N57</f>
        <v>49038.643333333333</v>
      </c>
      <c r="O59" s="102">
        <f>O17+O23+O28+O41+O47+O52+O57</f>
        <v>50509.80263333334</v>
      </c>
      <c r="P59" s="102">
        <f>P17+P23+P28+P41+P47+P52+P57</f>
        <v>52025.096712333339</v>
      </c>
      <c r="Q59" s="108">
        <f>Q17+Q23+Q28+Q41+Q47+Q52+Q57</f>
        <v>199183.87601233335</v>
      </c>
      <c r="S59" s="109"/>
      <c r="T59" s="110"/>
      <c r="U59" s="110"/>
      <c r="V59" s="110"/>
      <c r="W59" s="111"/>
    </row>
    <row r="60" spans="1:23" ht="12.75" customHeight="1" x14ac:dyDescent="0.15">
      <c r="B60" s="112"/>
      <c r="C60" s="113"/>
      <c r="D60" s="114"/>
      <c r="E60" s="114"/>
      <c r="F60" s="115"/>
      <c r="G60" s="116"/>
      <c r="H60" s="117"/>
      <c r="I60" s="116"/>
      <c r="J60" s="117"/>
      <c r="K60" s="116"/>
      <c r="L60" s="117"/>
      <c r="M60" s="118"/>
      <c r="N60" s="118"/>
      <c r="O60" s="118"/>
      <c r="P60" s="118"/>
      <c r="Q60" s="119"/>
    </row>
    <row r="61" spans="1:23" ht="12.75" customHeight="1" x14ac:dyDescent="0.15">
      <c r="B61" s="48" t="s">
        <v>58</v>
      </c>
      <c r="C61" s="27" t="s">
        <v>59</v>
      </c>
      <c r="D61" s="120"/>
      <c r="E61" s="120"/>
      <c r="F61" s="121"/>
      <c r="H61" s="54"/>
      <c r="J61" s="54"/>
      <c r="L61" s="54"/>
      <c r="M61" s="49"/>
      <c r="N61" s="49"/>
      <c r="O61" s="49"/>
      <c r="P61" s="49"/>
      <c r="Q61" s="55"/>
    </row>
    <row r="62" spans="1:23" ht="12.75" customHeight="1" x14ac:dyDescent="0.15">
      <c r="B62" s="82"/>
      <c r="C62" s="27" t="s">
        <v>60</v>
      </c>
      <c r="D62" s="122"/>
      <c r="E62" s="122"/>
      <c r="F62" s="121"/>
      <c r="G62" s="7"/>
      <c r="H62" s="123"/>
      <c r="I62" s="7"/>
      <c r="J62" s="123"/>
      <c r="K62" s="7"/>
      <c r="L62" s="123"/>
      <c r="M62" s="49"/>
      <c r="N62" s="49"/>
      <c r="O62" s="49"/>
      <c r="P62" s="49"/>
      <c r="Q62" s="55"/>
    </row>
    <row r="63" spans="1:23" ht="12.75" customHeight="1" x14ac:dyDescent="0.15">
      <c r="B63" s="82"/>
      <c r="C63" s="27" t="s">
        <v>61</v>
      </c>
      <c r="D63" s="122"/>
      <c r="E63" s="122"/>
      <c r="F63" s="124">
        <v>0</v>
      </c>
      <c r="G63" s="7"/>
      <c r="H63" s="123"/>
      <c r="I63" s="7"/>
      <c r="J63" s="123"/>
      <c r="K63" s="7"/>
      <c r="L63" s="123"/>
      <c r="M63" s="125">
        <v>0.28999999999999998</v>
      </c>
      <c r="N63" s="125">
        <v>0.28999999999999998</v>
      </c>
      <c r="O63" s="125">
        <v>0.28999999999999998</v>
      </c>
      <c r="P63" s="125">
        <v>0.28999999999999998</v>
      </c>
      <c r="Q63" s="55"/>
    </row>
    <row r="64" spans="1:23" ht="12.75" customHeight="1" x14ac:dyDescent="0.15">
      <c r="A64" s="1">
        <v>51170</v>
      </c>
      <c r="B64" s="82"/>
      <c r="C64" s="3"/>
      <c r="D64" s="96"/>
      <c r="E64" s="122"/>
      <c r="F64" s="121"/>
      <c r="G64" s="7"/>
      <c r="H64" s="123"/>
      <c r="I64" s="7"/>
      <c r="J64" s="123"/>
      <c r="K64" s="7"/>
      <c r="L64" s="123"/>
      <c r="M64" s="126">
        <f>(M59-M41)*M63</f>
        <v>5753.4066666666649</v>
      </c>
      <c r="N64" s="126">
        <f>(N59-N41)*N63</f>
        <v>5926.0088666666661</v>
      </c>
      <c r="O64" s="126">
        <f>(O59-O41)*O63</f>
        <v>6103.7891326666668</v>
      </c>
      <c r="P64" s="126">
        <f>(P59-P41)*P63</f>
        <v>6286.9028066466672</v>
      </c>
      <c r="Q64" s="55">
        <f>SUM(M64:P64)</f>
        <v>24070.107472646665</v>
      </c>
    </row>
    <row r="65" spans="1:23" ht="12.75" customHeight="1" x14ac:dyDescent="0.15">
      <c r="B65" s="82"/>
      <c r="D65" s="122"/>
      <c r="E65" s="122"/>
      <c r="F65" s="121"/>
      <c r="G65" s="7"/>
      <c r="H65" s="123"/>
      <c r="I65" s="7"/>
      <c r="J65" s="123"/>
      <c r="K65" s="7"/>
      <c r="L65" s="123"/>
      <c r="M65" s="126"/>
      <c r="N65" s="126"/>
      <c r="O65" s="126"/>
      <c r="P65" s="126"/>
      <c r="Q65" s="55"/>
    </row>
    <row r="66" spans="1:23" s="136" customFormat="1" ht="12.75" customHeight="1" x14ac:dyDescent="0.25">
      <c r="A66" s="127"/>
      <c r="B66" s="128"/>
      <c r="C66" s="129" t="s">
        <v>62</v>
      </c>
      <c r="D66" s="130"/>
      <c r="E66" s="130"/>
      <c r="F66" s="131"/>
      <c r="G66" s="132"/>
      <c r="H66" s="133"/>
      <c r="I66" s="132"/>
      <c r="J66" s="133"/>
      <c r="K66" s="132"/>
      <c r="L66" s="133"/>
      <c r="M66" s="134">
        <f>M64+M59</f>
        <v>53363.739999999991</v>
      </c>
      <c r="N66" s="134">
        <f>N64+N59</f>
        <v>54964.652199999997</v>
      </c>
      <c r="O66" s="134">
        <f>O64+O59</f>
        <v>56613.591766000005</v>
      </c>
      <c r="P66" s="134">
        <f>P64+P59</f>
        <v>58311.99951898001</v>
      </c>
      <c r="Q66" s="135">
        <f>SUM(M66:P66)</f>
        <v>223253.98348498001</v>
      </c>
      <c r="S66" s="137"/>
      <c r="T66" s="137"/>
      <c r="U66" s="137"/>
      <c r="V66" s="137"/>
      <c r="W66" s="137"/>
    </row>
    <row r="67" spans="1:23" ht="12.75" hidden="1" customHeight="1" x14ac:dyDescent="0.15">
      <c r="B67" s="48"/>
      <c r="F67" s="138"/>
      <c r="L67" s="139"/>
      <c r="M67" s="49"/>
      <c r="N67" s="49"/>
      <c r="O67" s="49"/>
      <c r="P67" s="49"/>
      <c r="Q67" s="55"/>
    </row>
    <row r="68" spans="1:23" ht="12.75" hidden="1" customHeight="1" x14ac:dyDescent="0.15">
      <c r="A68" s="140">
        <v>62340</v>
      </c>
      <c r="B68" s="83" t="s">
        <v>63</v>
      </c>
      <c r="C68" s="3" t="s">
        <v>64</v>
      </c>
      <c r="D68" s="141"/>
      <c r="E68" s="141"/>
      <c r="F68" s="124" t="s">
        <v>65</v>
      </c>
      <c r="G68" s="142"/>
      <c r="H68" s="142"/>
      <c r="I68" s="142"/>
      <c r="J68" s="142"/>
      <c r="K68" s="142"/>
      <c r="L68" s="143"/>
      <c r="M68" s="144"/>
      <c r="N68" s="144"/>
      <c r="O68" s="144"/>
      <c r="P68" s="144"/>
      <c r="Q68" s="79">
        <f>SUM(M68:P68)</f>
        <v>0</v>
      </c>
    </row>
    <row r="69" spans="1:23" ht="12.75" customHeight="1" x14ac:dyDescent="0.15">
      <c r="B69" s="145"/>
      <c r="C69" s="146"/>
      <c r="D69" s="6"/>
      <c r="E69" s="6"/>
      <c r="F69" s="147"/>
      <c r="M69" s="50"/>
      <c r="N69" s="50"/>
      <c r="O69" s="50"/>
      <c r="P69" s="50"/>
      <c r="Q69" s="148"/>
    </row>
    <row r="70" spans="1:23" ht="12.75" customHeight="1" x14ac:dyDescent="0.15">
      <c r="B70" s="145" t="s">
        <v>66</v>
      </c>
      <c r="C70" s="146" t="s">
        <v>67</v>
      </c>
      <c r="D70" s="6"/>
      <c r="E70" s="6"/>
      <c r="F70" s="147"/>
      <c r="M70" s="50"/>
      <c r="N70" s="50"/>
      <c r="O70" s="50"/>
      <c r="P70" s="50"/>
      <c r="Q70" s="148"/>
    </row>
    <row r="71" spans="1:23" ht="12.75" customHeight="1" x14ac:dyDescent="0.15">
      <c r="A71" s="1">
        <v>65510</v>
      </c>
      <c r="B71" s="145"/>
      <c r="C71" s="146" t="s">
        <v>68</v>
      </c>
      <c r="D71" s="6"/>
      <c r="E71" s="6"/>
      <c r="F71" s="124">
        <v>1.0249999999999999</v>
      </c>
      <c r="M71" s="49">
        <v>1660</v>
      </c>
      <c r="N71" s="49">
        <v>1702</v>
      </c>
      <c r="O71" s="49">
        <v>1744</v>
      </c>
      <c r="P71" s="49">
        <v>1779</v>
      </c>
      <c r="Q71" s="55">
        <f>SUM(M71:P71)</f>
        <v>6885</v>
      </c>
    </row>
    <row r="72" spans="1:23" ht="12.75" customHeight="1" x14ac:dyDescent="0.15">
      <c r="A72" s="1">
        <v>65520</v>
      </c>
      <c r="B72" s="145"/>
      <c r="C72" s="146" t="s">
        <v>69</v>
      </c>
      <c r="D72" s="6"/>
      <c r="E72" s="6"/>
      <c r="F72" s="124">
        <v>1.0249999999999999</v>
      </c>
      <c r="M72" s="49"/>
      <c r="N72" s="49">
        <f>IF(M72=0, 0, M72*$F72)</f>
        <v>0</v>
      </c>
      <c r="O72" s="49">
        <f>IF(N72=0, 0, N72*$F72)</f>
        <v>0</v>
      </c>
      <c r="P72" s="49">
        <f>IF(O72=0, 0, O72*$F72)</f>
        <v>0</v>
      </c>
      <c r="Q72" s="55">
        <f>SUM(M72:P72)</f>
        <v>0</v>
      </c>
    </row>
    <row r="73" spans="1:23" ht="12.75" customHeight="1" x14ac:dyDescent="0.15">
      <c r="B73" s="83"/>
      <c r="C73" s="3" t="s">
        <v>70</v>
      </c>
      <c r="D73" s="141"/>
      <c r="E73" s="141"/>
      <c r="F73" s="147"/>
      <c r="G73" s="142"/>
      <c r="H73" s="142"/>
      <c r="I73" s="142"/>
      <c r="J73" s="142"/>
      <c r="K73" s="142"/>
      <c r="L73" s="143"/>
      <c r="M73" s="78">
        <f>SUM(M71:M72)</f>
        <v>1660</v>
      </c>
      <c r="N73" s="78">
        <f>SUM(N71:N72)</f>
        <v>1702</v>
      </c>
      <c r="O73" s="78">
        <f>SUM(O71:O72)</f>
        <v>1744</v>
      </c>
      <c r="P73" s="78">
        <f>SUM(P71:P72)</f>
        <v>1779</v>
      </c>
      <c r="Q73" s="79">
        <f>SUM(M73:P73)</f>
        <v>6885</v>
      </c>
    </row>
    <row r="74" spans="1:23" ht="12.75" customHeight="1" x14ac:dyDescent="0.15">
      <c r="B74" s="145"/>
      <c r="C74" s="146"/>
      <c r="F74" s="147"/>
      <c r="M74" s="49"/>
      <c r="N74" s="49"/>
      <c r="O74" s="49"/>
      <c r="P74" s="49"/>
      <c r="Q74" s="55"/>
    </row>
    <row r="75" spans="1:23" ht="12.75" hidden="1" customHeight="1" x14ac:dyDescent="0.15">
      <c r="A75" s="149"/>
      <c r="B75" s="48" t="s">
        <v>71</v>
      </c>
      <c r="C75" s="27" t="s">
        <v>72</v>
      </c>
      <c r="D75" s="120"/>
      <c r="E75" s="120"/>
      <c r="F75" s="147"/>
      <c r="L75" s="139"/>
      <c r="M75" s="49"/>
      <c r="N75" s="49"/>
      <c r="O75" s="49"/>
      <c r="P75" s="49"/>
      <c r="Q75" s="55"/>
    </row>
    <row r="76" spans="1:23" ht="12.75" hidden="1" customHeight="1" x14ac:dyDescent="0.15">
      <c r="A76" s="150">
        <v>61020</v>
      </c>
      <c r="B76" s="48"/>
      <c r="C76" s="27" t="s">
        <v>73</v>
      </c>
      <c r="D76" s="120"/>
      <c r="E76" s="120"/>
      <c r="F76" s="124">
        <v>1.0249999999999999</v>
      </c>
      <c r="L76" s="139"/>
      <c r="M76" s="49"/>
      <c r="N76" s="49">
        <f t="shared" ref="N76:P80" si="13">IF(M76=0, 0, M76*$F76)</f>
        <v>0</v>
      </c>
      <c r="O76" s="49">
        <f t="shared" si="13"/>
        <v>0</v>
      </c>
      <c r="P76" s="49">
        <f t="shared" si="13"/>
        <v>0</v>
      </c>
      <c r="Q76" s="55">
        <f>SUM(M76:P76)</f>
        <v>0</v>
      </c>
    </row>
    <row r="77" spans="1:23" ht="12.75" hidden="1" customHeight="1" x14ac:dyDescent="0.15">
      <c r="A77" s="150">
        <v>65540</v>
      </c>
      <c r="B77" s="48"/>
      <c r="C77" s="27" t="s">
        <v>74</v>
      </c>
      <c r="D77" s="120"/>
      <c r="E77" s="120"/>
      <c r="F77" s="124">
        <v>1.0249999999999999</v>
      </c>
      <c r="L77" s="139"/>
      <c r="M77" s="49"/>
      <c r="N77" s="49">
        <f t="shared" si="13"/>
        <v>0</v>
      </c>
      <c r="O77" s="49">
        <f t="shared" si="13"/>
        <v>0</v>
      </c>
      <c r="P77" s="49">
        <f t="shared" si="13"/>
        <v>0</v>
      </c>
      <c r="Q77" s="55">
        <f>SUM(M77:P77)</f>
        <v>0</v>
      </c>
    </row>
    <row r="78" spans="1:23" ht="12.75" hidden="1" customHeight="1" x14ac:dyDescent="0.15">
      <c r="A78" s="150">
        <v>65540</v>
      </c>
      <c r="B78" s="48"/>
      <c r="C78" s="27" t="s">
        <v>75</v>
      </c>
      <c r="D78" s="120"/>
      <c r="E78" s="120"/>
      <c r="F78" s="124">
        <v>1.0249999999999999</v>
      </c>
      <c r="L78" s="139"/>
      <c r="M78" s="49"/>
      <c r="N78" s="49">
        <f t="shared" si="13"/>
        <v>0</v>
      </c>
      <c r="O78" s="49">
        <f t="shared" si="13"/>
        <v>0</v>
      </c>
      <c r="P78" s="49">
        <f t="shared" si="13"/>
        <v>0</v>
      </c>
      <c r="Q78" s="55">
        <f>SUM(M78:P78)</f>
        <v>0</v>
      </c>
    </row>
    <row r="79" spans="1:23" ht="12.75" hidden="1" customHeight="1" x14ac:dyDescent="0.15">
      <c r="A79" s="150"/>
      <c r="B79" s="48"/>
      <c r="C79" s="27" t="s">
        <v>76</v>
      </c>
      <c r="D79" s="120"/>
      <c r="E79" s="120"/>
      <c r="F79" s="124">
        <v>1.0249999999999999</v>
      </c>
      <c r="L79" s="139"/>
      <c r="M79" s="49"/>
      <c r="N79" s="49">
        <f t="shared" si="13"/>
        <v>0</v>
      </c>
      <c r="O79" s="49">
        <f t="shared" si="13"/>
        <v>0</v>
      </c>
      <c r="P79" s="49">
        <f t="shared" si="13"/>
        <v>0</v>
      </c>
      <c r="Q79" s="55">
        <f>SUM(M79:P79)</f>
        <v>0</v>
      </c>
    </row>
    <row r="80" spans="1:23" ht="12.75" hidden="1" customHeight="1" x14ac:dyDescent="0.15">
      <c r="A80" s="150"/>
      <c r="B80" s="48"/>
      <c r="C80" s="27" t="s">
        <v>77</v>
      </c>
      <c r="F80" s="124">
        <v>1.0249999999999999</v>
      </c>
      <c r="M80" s="49"/>
      <c r="N80" s="49">
        <f t="shared" si="13"/>
        <v>0</v>
      </c>
      <c r="O80" s="49">
        <f t="shared" si="13"/>
        <v>0</v>
      </c>
      <c r="P80" s="49">
        <f t="shared" si="13"/>
        <v>0</v>
      </c>
      <c r="Q80" s="55">
        <f>SUM(M80:P80)</f>
        <v>0</v>
      </c>
    </row>
    <row r="81" spans="1:23" ht="12.75" hidden="1" customHeight="1" x14ac:dyDescent="0.15">
      <c r="A81" s="151"/>
      <c r="B81" s="83"/>
      <c r="C81" s="3" t="s">
        <v>78</v>
      </c>
      <c r="D81" s="141"/>
      <c r="E81" s="141"/>
      <c r="F81" s="147"/>
      <c r="G81" s="142"/>
      <c r="H81" s="142"/>
      <c r="I81" s="142"/>
      <c r="J81" s="142"/>
      <c r="K81" s="142"/>
      <c r="L81" s="142"/>
      <c r="M81" s="78">
        <f>SUM(M74:M80)</f>
        <v>0</v>
      </c>
      <c r="N81" s="78">
        <f>SUM(N74:N80)</f>
        <v>0</v>
      </c>
      <c r="O81" s="78">
        <f>SUM(O74:O80)</f>
        <v>0</v>
      </c>
      <c r="P81" s="78">
        <f>SUM(P74:P80)</f>
        <v>0</v>
      </c>
      <c r="Q81" s="79">
        <f>SUM(Q74:Q80)</f>
        <v>0</v>
      </c>
    </row>
    <row r="82" spans="1:23" ht="12.75" hidden="1" customHeight="1" x14ac:dyDescent="0.15">
      <c r="B82" s="48"/>
      <c r="D82" s="120"/>
      <c r="E82" s="120"/>
      <c r="F82" s="147"/>
      <c r="L82" s="139"/>
      <c r="M82" s="49"/>
      <c r="N82" s="49"/>
      <c r="O82" s="49"/>
      <c r="P82" s="49"/>
      <c r="Q82" s="55"/>
    </row>
    <row r="83" spans="1:23" ht="12.75" customHeight="1" x14ac:dyDescent="0.15">
      <c r="B83" s="48" t="s">
        <v>79</v>
      </c>
      <c r="C83" s="27" t="s">
        <v>80</v>
      </c>
      <c r="D83" s="120"/>
      <c r="E83" s="120"/>
      <c r="F83" s="147"/>
      <c r="L83" s="139"/>
      <c r="M83" s="49"/>
      <c r="N83" s="49"/>
      <c r="O83" s="49"/>
      <c r="P83" s="49"/>
      <c r="Q83" s="55"/>
    </row>
    <row r="84" spans="1:23" ht="12.75" hidden="1" customHeight="1" x14ac:dyDescent="0.15">
      <c r="A84" s="1">
        <v>63210</v>
      </c>
      <c r="B84" s="82"/>
      <c r="C84" s="27" t="s">
        <v>81</v>
      </c>
      <c r="D84" s="120"/>
      <c r="E84" s="120"/>
      <c r="F84" s="124">
        <v>1.0249999999999999</v>
      </c>
      <c r="L84" s="139"/>
      <c r="M84" s="49"/>
      <c r="N84" s="49">
        <f>IF(M84=0, 0, M84*$F84)</f>
        <v>0</v>
      </c>
      <c r="O84" s="49">
        <f>IF(N84=0, 0, N84*$F84)</f>
        <v>0</v>
      </c>
      <c r="P84" s="49">
        <f>IF(O84=0, 0, O84*$F84)</f>
        <v>0</v>
      </c>
      <c r="Q84" s="55">
        <f t="shared" ref="Q84:Q92" si="14">SUM(M84:P84)</f>
        <v>0</v>
      </c>
    </row>
    <row r="85" spans="1:23" ht="12.75" hidden="1" customHeight="1" x14ac:dyDescent="0.15">
      <c r="A85" s="1">
        <v>65110</v>
      </c>
      <c r="B85" s="82"/>
      <c r="C85" s="27" t="s">
        <v>82</v>
      </c>
      <c r="D85" s="120"/>
      <c r="E85" s="120"/>
      <c r="F85" s="124">
        <v>1.0249999999999999</v>
      </c>
      <c r="L85" s="139"/>
      <c r="M85" s="49"/>
      <c r="N85" s="49">
        <f t="shared" ref="N85:P92" si="15">IF(M85=0, 0, M85*$F85)</f>
        <v>0</v>
      </c>
      <c r="O85" s="49">
        <f t="shared" si="15"/>
        <v>0</v>
      </c>
      <c r="P85" s="49">
        <f t="shared" si="15"/>
        <v>0</v>
      </c>
      <c r="Q85" s="55">
        <f t="shared" si="14"/>
        <v>0</v>
      </c>
    </row>
    <row r="86" spans="1:23" ht="12.75" hidden="1" customHeight="1" x14ac:dyDescent="0.15">
      <c r="A86" s="1">
        <v>60455</v>
      </c>
      <c r="B86" s="82"/>
      <c r="C86" s="27" t="s">
        <v>83</v>
      </c>
      <c r="D86" s="120"/>
      <c r="E86" s="120"/>
      <c r="F86" s="124">
        <v>1.0249999999999999</v>
      </c>
      <c r="L86" s="139"/>
      <c r="M86" s="49"/>
      <c r="N86" s="49">
        <f t="shared" si="15"/>
        <v>0</v>
      </c>
      <c r="O86" s="49">
        <f t="shared" si="15"/>
        <v>0</v>
      </c>
      <c r="P86" s="49">
        <f t="shared" si="15"/>
        <v>0</v>
      </c>
      <c r="Q86" s="55">
        <f t="shared" si="14"/>
        <v>0</v>
      </c>
    </row>
    <row r="87" spans="1:23" ht="12.75" hidden="1" customHeight="1" x14ac:dyDescent="0.15">
      <c r="B87" s="82"/>
      <c r="C87" s="27" t="s">
        <v>84</v>
      </c>
      <c r="D87" s="120"/>
      <c r="E87" s="120"/>
      <c r="F87" s="124">
        <v>1.0249999999999999</v>
      </c>
      <c r="L87" s="139"/>
      <c r="M87" s="49"/>
      <c r="N87" s="49">
        <f t="shared" si="15"/>
        <v>0</v>
      </c>
      <c r="O87" s="49">
        <f t="shared" si="15"/>
        <v>0</v>
      </c>
      <c r="P87" s="49">
        <f t="shared" si="15"/>
        <v>0</v>
      </c>
      <c r="Q87" s="55">
        <f t="shared" si="14"/>
        <v>0</v>
      </c>
    </row>
    <row r="88" spans="1:23" ht="12.75" hidden="1" customHeight="1" x14ac:dyDescent="0.15">
      <c r="A88" s="1">
        <v>60200</v>
      </c>
      <c r="B88" s="82"/>
      <c r="C88" s="27" t="s">
        <v>85</v>
      </c>
      <c r="D88" s="120"/>
      <c r="E88" s="120"/>
      <c r="F88" s="124">
        <v>0</v>
      </c>
      <c r="L88" s="139"/>
      <c r="M88" s="49"/>
      <c r="N88" s="49">
        <f t="shared" si="15"/>
        <v>0</v>
      </c>
      <c r="O88" s="49">
        <f t="shared" si="15"/>
        <v>0</v>
      </c>
      <c r="P88" s="49">
        <f t="shared" si="15"/>
        <v>0</v>
      </c>
      <c r="Q88" s="55">
        <f t="shared" si="14"/>
        <v>0</v>
      </c>
    </row>
    <row r="89" spans="1:23" ht="12.75" customHeight="1" x14ac:dyDescent="0.15">
      <c r="A89" s="140">
        <v>60210</v>
      </c>
      <c r="B89" s="82"/>
      <c r="C89" s="27" t="s">
        <v>86</v>
      </c>
      <c r="D89" s="120"/>
      <c r="E89" s="120"/>
      <c r="F89" s="124">
        <v>0</v>
      </c>
      <c r="L89" s="139"/>
      <c r="M89" s="49"/>
      <c r="N89" s="49">
        <f t="shared" si="15"/>
        <v>0</v>
      </c>
      <c r="O89" s="49">
        <f t="shared" si="15"/>
        <v>0</v>
      </c>
      <c r="P89" s="49">
        <f t="shared" si="15"/>
        <v>0</v>
      </c>
      <c r="Q89" s="55">
        <f t="shared" si="14"/>
        <v>0</v>
      </c>
    </row>
    <row r="90" spans="1:23" ht="12.75" customHeight="1" x14ac:dyDescent="0.15">
      <c r="A90" s="140">
        <v>51173</v>
      </c>
      <c r="B90" s="82"/>
      <c r="C90" s="27" t="s">
        <v>87</v>
      </c>
      <c r="D90" s="120"/>
      <c r="E90" s="120"/>
      <c r="F90" s="124">
        <v>0</v>
      </c>
      <c r="L90" s="139"/>
      <c r="M90" s="152">
        <f>M41*0.37</f>
        <v>10275.27</v>
      </c>
      <c r="N90" s="152">
        <f>N41*0.37</f>
        <v>10583.5281</v>
      </c>
      <c r="O90" s="152">
        <f>O41*0.37</f>
        <v>10901.033943</v>
      </c>
      <c r="P90" s="152">
        <f>P41*0.37</f>
        <v>11228.064961290002</v>
      </c>
      <c r="Q90" s="55">
        <f t="shared" si="14"/>
        <v>42987.897004290004</v>
      </c>
    </row>
    <row r="91" spans="1:23" ht="12.75" customHeight="1" x14ac:dyDescent="0.15">
      <c r="A91" s="1">
        <v>65530</v>
      </c>
      <c r="B91" s="82"/>
      <c r="C91" s="27" t="s">
        <v>88</v>
      </c>
      <c r="D91" s="120"/>
      <c r="E91" s="120"/>
      <c r="F91" s="124">
        <v>1.0249999999999999</v>
      </c>
      <c r="L91" s="139"/>
      <c r="M91" s="153"/>
      <c r="N91" s="49">
        <f t="shared" si="15"/>
        <v>0</v>
      </c>
      <c r="O91" s="49">
        <f t="shared" si="15"/>
        <v>0</v>
      </c>
      <c r="P91" s="49">
        <f t="shared" si="15"/>
        <v>0</v>
      </c>
      <c r="Q91" s="55">
        <f t="shared" si="14"/>
        <v>0</v>
      </c>
    </row>
    <row r="92" spans="1:23" ht="12.75" customHeight="1" x14ac:dyDescent="0.15">
      <c r="A92" s="1">
        <v>62140</v>
      </c>
      <c r="B92" s="48"/>
      <c r="C92" s="27" t="s">
        <v>89</v>
      </c>
      <c r="D92" s="120"/>
      <c r="E92" s="120"/>
      <c r="F92" s="124">
        <v>1.0249999999999999</v>
      </c>
      <c r="L92" s="139"/>
      <c r="M92" s="49"/>
      <c r="N92" s="49">
        <f>IF(M92=0, 0, M92*$F92)</f>
        <v>0</v>
      </c>
      <c r="O92" s="49">
        <f t="shared" si="15"/>
        <v>0</v>
      </c>
      <c r="P92" s="49">
        <f t="shared" si="15"/>
        <v>0</v>
      </c>
      <c r="Q92" s="55">
        <f t="shared" si="14"/>
        <v>0</v>
      </c>
    </row>
    <row r="93" spans="1:23" ht="12.75" customHeight="1" x14ac:dyDescent="0.15">
      <c r="B93" s="83"/>
      <c r="C93" s="3" t="s">
        <v>90</v>
      </c>
      <c r="D93" s="141"/>
      <c r="E93" s="141"/>
      <c r="F93" s="147"/>
      <c r="G93" s="142"/>
      <c r="H93" s="142"/>
      <c r="I93" s="142"/>
      <c r="J93" s="142"/>
      <c r="K93" s="142"/>
      <c r="L93" s="142"/>
      <c r="M93" s="78">
        <f>SUM(M82:M92)</f>
        <v>10275.27</v>
      </c>
      <c r="N93" s="78">
        <f>SUM(N82:N92)</f>
        <v>10583.5281</v>
      </c>
      <c r="O93" s="78">
        <f>SUM(O82:O92)</f>
        <v>10901.033943</v>
      </c>
      <c r="P93" s="78">
        <f>SUM(P82:P92)</f>
        <v>11228.064961290002</v>
      </c>
      <c r="Q93" s="79">
        <f>SUM(Q82:Q92)</f>
        <v>42987.897004290004</v>
      </c>
    </row>
    <row r="94" spans="1:23" s="154" customFormat="1" ht="12.75" customHeight="1" x14ac:dyDescent="0.15">
      <c r="A94" s="1"/>
      <c r="B94" s="48"/>
      <c r="C94" s="27"/>
      <c r="D94" s="120"/>
      <c r="E94" s="120"/>
      <c r="F94" s="147"/>
      <c r="G94" s="8"/>
      <c r="H94" s="8"/>
      <c r="I94" s="8"/>
      <c r="J94" s="8"/>
      <c r="K94" s="8"/>
      <c r="L94" s="139"/>
      <c r="M94" s="49"/>
      <c r="N94" s="49"/>
      <c r="O94" s="49"/>
      <c r="P94" s="49"/>
      <c r="Q94" s="55"/>
      <c r="S94" s="155"/>
      <c r="T94" s="155"/>
      <c r="U94" s="155"/>
      <c r="V94" s="155"/>
      <c r="W94" s="155"/>
    </row>
    <row r="95" spans="1:23" ht="12.75" customHeight="1" x14ac:dyDescent="0.15">
      <c r="B95" s="83"/>
      <c r="C95" s="3" t="s">
        <v>91</v>
      </c>
      <c r="D95" s="141"/>
      <c r="E95" s="141"/>
      <c r="F95" s="147"/>
      <c r="G95" s="5"/>
      <c r="H95" s="5"/>
      <c r="I95" s="5"/>
      <c r="J95" s="5"/>
      <c r="K95" s="5"/>
      <c r="L95" s="156"/>
      <c r="M95" s="78">
        <f>SUM(M68, M73, M81, M93)</f>
        <v>11935.27</v>
      </c>
      <c r="N95" s="78">
        <f>SUM(N68, N73, N81, N93)</f>
        <v>12285.5281</v>
      </c>
      <c r="O95" s="78">
        <f>SUM(O68, O73, O81, O93)</f>
        <v>12645.033943</v>
      </c>
      <c r="P95" s="78">
        <f>SUM(P68, P73, P81, P93)</f>
        <v>13007.064961290002</v>
      </c>
      <c r="Q95" s="79">
        <f>SUM(M95:P95)</f>
        <v>49872.897004290004</v>
      </c>
    </row>
    <row r="96" spans="1:23" ht="12.75" customHeight="1" x14ac:dyDescent="0.15">
      <c r="B96" s="48"/>
      <c r="D96" s="120"/>
      <c r="E96" s="120"/>
      <c r="F96" s="157"/>
      <c r="L96" s="139"/>
      <c r="M96" s="49"/>
      <c r="N96" s="49"/>
      <c r="O96" s="49"/>
      <c r="P96" s="49"/>
      <c r="Q96" s="55"/>
    </row>
    <row r="97" spans="1:23" s="166" customFormat="1" ht="16.5" customHeight="1" x14ac:dyDescent="0.25">
      <c r="A97" s="158"/>
      <c r="B97" s="159" t="s">
        <v>92</v>
      </c>
      <c r="C97" s="160" t="s">
        <v>93</v>
      </c>
      <c r="D97" s="161"/>
      <c r="E97" s="161"/>
      <c r="F97" s="162"/>
      <c r="G97" s="163"/>
      <c r="H97" s="163"/>
      <c r="I97" s="163"/>
      <c r="J97" s="163"/>
      <c r="K97" s="163"/>
      <c r="L97" s="164"/>
      <c r="M97" s="165">
        <f>SUM(M66, M95)</f>
        <v>65299.009999999995</v>
      </c>
      <c r="N97" s="165">
        <f>SUM(N66, N95)</f>
        <v>67250.180299999993</v>
      </c>
      <c r="O97" s="165">
        <f>SUM(O66, O95)</f>
        <v>69258.625709</v>
      </c>
      <c r="P97" s="165">
        <f>SUM(P66, P95)</f>
        <v>71319.064480270012</v>
      </c>
      <c r="Q97" s="165">
        <f>SUM(M97:P97)</f>
        <v>273126.88048927003</v>
      </c>
      <c r="S97" s="167"/>
      <c r="T97" s="167"/>
      <c r="U97" s="167"/>
      <c r="V97" s="167"/>
      <c r="W97" s="167"/>
    </row>
    <row r="98" spans="1:23" ht="12.75" customHeight="1" x14ac:dyDescent="0.15">
      <c r="B98" s="48"/>
      <c r="L98" s="139"/>
      <c r="M98" s="49"/>
      <c r="N98" s="49"/>
      <c r="O98" s="49"/>
      <c r="P98" s="49"/>
      <c r="Q98" s="55"/>
    </row>
    <row r="99" spans="1:23" ht="12.75" customHeight="1" x14ac:dyDescent="0.15">
      <c r="B99" s="48"/>
      <c r="C99" s="27" t="s">
        <v>94</v>
      </c>
      <c r="G99" s="6"/>
      <c r="H99" s="6"/>
      <c r="I99" s="6"/>
      <c r="J99" s="6"/>
      <c r="K99" s="6"/>
      <c r="L99" s="168"/>
      <c r="M99" s="49">
        <f>M97-M89-M81-M68-M90</f>
        <v>55023.739999999991</v>
      </c>
      <c r="N99" s="49">
        <f>N97-N89-N81-N68-N90</f>
        <v>56666.652199999997</v>
      </c>
      <c r="O99" s="49">
        <f>O97-O89-O81-O68-O90</f>
        <v>58357.591765999998</v>
      </c>
      <c r="P99" s="49">
        <f>P97-P89-P81-P68-P90</f>
        <v>60090.99951898001</v>
      </c>
      <c r="Q99" s="55">
        <f>SUM(M99:P99)</f>
        <v>230138.98348497998</v>
      </c>
    </row>
    <row r="100" spans="1:23" ht="12.75" customHeight="1" x14ac:dyDescent="0.15">
      <c r="B100" s="48"/>
      <c r="C100" s="27" t="s">
        <v>95</v>
      </c>
      <c r="G100" s="6"/>
      <c r="H100" s="6"/>
      <c r="I100" s="6"/>
      <c r="J100" s="6"/>
      <c r="K100" s="6"/>
      <c r="L100" s="168"/>
      <c r="M100" s="125">
        <v>0.58499999999999996</v>
      </c>
      <c r="N100" s="125">
        <v>0.58499999999999996</v>
      </c>
      <c r="O100" s="125">
        <v>0.58499999999999996</v>
      </c>
      <c r="P100" s="125">
        <v>0.58499999999999996</v>
      </c>
      <c r="Q100" s="55"/>
      <c r="R100" s="2" t="s">
        <v>96</v>
      </c>
    </row>
    <row r="101" spans="1:23" ht="12.75" customHeight="1" x14ac:dyDescent="0.15">
      <c r="B101" s="48"/>
      <c r="L101" s="139"/>
      <c r="M101" s="49"/>
      <c r="N101" s="49"/>
      <c r="O101" s="49"/>
      <c r="P101" s="49"/>
      <c r="Q101" s="55"/>
    </row>
    <row r="102" spans="1:23" s="166" customFormat="1" ht="17.25" customHeight="1" x14ac:dyDescent="0.25">
      <c r="A102" s="158">
        <v>76450</v>
      </c>
      <c r="B102" s="159" t="s">
        <v>97</v>
      </c>
      <c r="C102" s="160" t="s">
        <v>98</v>
      </c>
      <c r="D102" s="169"/>
      <c r="E102" s="170"/>
      <c r="F102" s="171"/>
      <c r="G102" s="164"/>
      <c r="H102" s="164"/>
      <c r="I102" s="164"/>
      <c r="J102" s="163"/>
      <c r="K102" s="163"/>
      <c r="L102" s="164"/>
      <c r="M102" s="165">
        <f>M99*M100</f>
        <v>32188.887899999994</v>
      </c>
      <c r="N102" s="165">
        <f>N99*N100</f>
        <v>33149.991536999994</v>
      </c>
      <c r="O102" s="165">
        <f>O99*O100</f>
        <v>34139.191183109993</v>
      </c>
      <c r="P102" s="165">
        <f>P99*P100</f>
        <v>35153.2347186033</v>
      </c>
      <c r="Q102" s="165">
        <f>SUM(M102:P102)</f>
        <v>134631.30533871328</v>
      </c>
      <c r="S102" s="167"/>
      <c r="T102" s="167"/>
      <c r="U102" s="167"/>
      <c r="V102" s="167"/>
      <c r="W102" s="167"/>
    </row>
    <row r="103" spans="1:23" ht="12.75" customHeight="1" x14ac:dyDescent="0.15">
      <c r="B103" s="48"/>
      <c r="D103" s="172"/>
      <c r="E103" s="172"/>
      <c r="F103" s="168"/>
      <c r="G103" s="139"/>
      <c r="H103" s="139"/>
      <c r="I103" s="139"/>
      <c r="J103" s="139"/>
      <c r="L103" s="139"/>
      <c r="M103" s="49"/>
      <c r="N103" s="49"/>
      <c r="O103" s="49"/>
      <c r="P103" s="49"/>
      <c r="Q103" s="55"/>
    </row>
    <row r="104" spans="1:23" ht="12.75" customHeight="1" x14ac:dyDescent="0.15">
      <c r="B104" s="145"/>
      <c r="C104" s="27" t="s">
        <v>99</v>
      </c>
      <c r="M104" s="49">
        <v>0</v>
      </c>
      <c r="N104" s="49">
        <v>0</v>
      </c>
      <c r="O104" s="49">
        <v>0</v>
      </c>
      <c r="P104" s="49">
        <v>0</v>
      </c>
      <c r="Q104" s="55">
        <f>SUM(M104:P104)</f>
        <v>0</v>
      </c>
    </row>
    <row r="105" spans="1:23" ht="12.75" customHeight="1" x14ac:dyDescent="0.15">
      <c r="B105" s="48"/>
      <c r="L105" s="139"/>
      <c r="M105" s="49"/>
      <c r="N105" s="49"/>
      <c r="O105" s="49"/>
      <c r="P105" s="49"/>
      <c r="Q105" s="55"/>
    </row>
    <row r="106" spans="1:23" s="166" customFormat="1" ht="17.25" customHeight="1" x14ac:dyDescent="0.25">
      <c r="A106" s="158"/>
      <c r="B106" s="159" t="s">
        <v>100</v>
      </c>
      <c r="C106" s="160" t="s">
        <v>101</v>
      </c>
      <c r="D106" s="173"/>
      <c r="E106" s="173"/>
      <c r="F106" s="174"/>
      <c r="G106" s="163"/>
      <c r="H106" s="163"/>
      <c r="I106" s="163"/>
      <c r="J106" s="163"/>
      <c r="K106" s="163"/>
      <c r="L106" s="164"/>
      <c r="M106" s="165">
        <f>SUM(M97, M102)</f>
        <v>97487.897899999982</v>
      </c>
      <c r="N106" s="165">
        <f>SUM(N97, N102)</f>
        <v>100400.17183699999</v>
      </c>
      <c r="O106" s="165">
        <f>SUM(O97, O102)</f>
        <v>103397.81689210999</v>
      </c>
      <c r="P106" s="165">
        <f>SUM(P97, P102)</f>
        <v>106472.29919887331</v>
      </c>
      <c r="Q106" s="165">
        <f>SUM(M106:P106)</f>
        <v>407758.18582798331</v>
      </c>
      <c r="S106" s="167"/>
      <c r="T106" s="167"/>
      <c r="U106" s="167"/>
      <c r="V106" s="167"/>
      <c r="W106" s="167"/>
    </row>
    <row r="107" spans="1:23" ht="12.75" customHeight="1" x14ac:dyDescent="0.15">
      <c r="B107" s="48"/>
      <c r="L107" s="139"/>
      <c r="M107" s="49"/>
      <c r="N107" s="49"/>
      <c r="O107" s="49"/>
      <c r="P107" s="49"/>
      <c r="Q107" s="55"/>
    </row>
    <row r="108" spans="1:23" ht="12.75" customHeight="1" x14ac:dyDescent="0.15">
      <c r="B108" s="48" t="s">
        <v>102</v>
      </c>
      <c r="C108" s="27" t="s">
        <v>103</v>
      </c>
      <c r="L108" s="139"/>
      <c r="M108" s="175"/>
      <c r="N108" s="175"/>
      <c r="O108" s="175"/>
      <c r="P108" s="175"/>
      <c r="Q108" s="55"/>
    </row>
    <row r="109" spans="1:23" s="97" customFormat="1" ht="12.75" customHeight="1" x14ac:dyDescent="0.15">
      <c r="A109" s="1"/>
      <c r="B109" s="48"/>
      <c r="C109" s="27"/>
      <c r="D109" s="7"/>
      <c r="E109" s="7"/>
      <c r="F109" s="6"/>
      <c r="G109" s="8"/>
      <c r="H109" s="8"/>
      <c r="I109" s="8"/>
      <c r="J109" s="8"/>
      <c r="K109" s="8"/>
      <c r="L109" s="139"/>
      <c r="M109" s="49"/>
      <c r="N109" s="49"/>
      <c r="O109" s="49"/>
      <c r="P109" s="49"/>
      <c r="Q109" s="55"/>
      <c r="S109" s="176"/>
      <c r="T109" s="176"/>
      <c r="U109" s="176"/>
      <c r="V109" s="176"/>
      <c r="W109" s="176"/>
    </row>
    <row r="110" spans="1:23" ht="12.75" customHeight="1" x14ac:dyDescent="0.15">
      <c r="B110" s="177" t="s">
        <v>104</v>
      </c>
      <c r="C110" s="178" t="s">
        <v>105</v>
      </c>
      <c r="D110" s="179"/>
      <c r="E110" s="179"/>
      <c r="F110" s="180"/>
      <c r="G110" s="180"/>
      <c r="H110" s="180"/>
      <c r="I110" s="180"/>
      <c r="J110" s="180"/>
      <c r="K110" s="180"/>
      <c r="L110" s="181"/>
      <c r="M110" s="182">
        <f>SUM(M106:M109)</f>
        <v>97487.897899999982</v>
      </c>
      <c r="N110" s="182">
        <f>SUM(N106:N109)</f>
        <v>100400.17183699999</v>
      </c>
      <c r="O110" s="182">
        <f>SUM(O106:O109)</f>
        <v>103397.81689210999</v>
      </c>
      <c r="P110" s="182">
        <f>SUM(P106:P109)</f>
        <v>106472.29919887331</v>
      </c>
      <c r="Q110" s="183">
        <f>SUM(Q106:Q109)</f>
        <v>407758.18582798331</v>
      </c>
    </row>
    <row r="111" spans="1:23" ht="12.75" customHeight="1" x14ac:dyDescent="0.15">
      <c r="C111" s="6"/>
      <c r="L111" s="139"/>
      <c r="M111" s="120"/>
      <c r="N111" s="120"/>
      <c r="O111" s="120"/>
      <c r="P111" s="120"/>
      <c r="Q111" s="120"/>
    </row>
    <row r="112" spans="1:23" ht="12.75" customHeight="1" x14ac:dyDescent="0.15">
      <c r="B112" s="27" t="s">
        <v>106</v>
      </c>
      <c r="M112" s="120"/>
      <c r="N112" s="120"/>
      <c r="O112" s="120"/>
      <c r="P112" s="120"/>
      <c r="Q112" s="120"/>
    </row>
    <row r="113" spans="2:17" ht="12.75" customHeight="1" x14ac:dyDescent="0.15">
      <c r="B113" s="7" t="s">
        <v>107</v>
      </c>
      <c r="C113" s="7"/>
      <c r="L113" s="139"/>
      <c r="M113" s="120"/>
      <c r="N113" s="120"/>
      <c r="O113" s="120"/>
      <c r="P113" s="120"/>
      <c r="Q113" s="120"/>
    </row>
    <row r="114" spans="2:17" ht="12.75" customHeight="1" x14ac:dyDescent="0.15">
      <c r="B114" s="7" t="s">
        <v>108</v>
      </c>
      <c r="C114" s="7"/>
      <c r="L114" s="139"/>
      <c r="M114" s="120"/>
      <c r="N114" s="120"/>
      <c r="O114" s="120"/>
      <c r="P114" s="120"/>
      <c r="Q114" s="120"/>
    </row>
    <row r="115" spans="2:17" ht="12.75" customHeight="1" x14ac:dyDescent="0.15">
      <c r="B115" s="7"/>
      <c r="C115" s="7"/>
      <c r="L115" s="139"/>
      <c r="M115" s="120"/>
      <c r="N115" s="120"/>
      <c r="O115" s="120"/>
      <c r="P115" s="120"/>
      <c r="Q115" s="120"/>
    </row>
    <row r="116" spans="2:17" ht="12.75" customHeight="1" x14ac:dyDescent="0.15">
      <c r="B116" s="7" t="s">
        <v>109</v>
      </c>
      <c r="C116" s="7"/>
      <c r="L116" s="139"/>
      <c r="M116" s="120"/>
      <c r="N116" s="120"/>
      <c r="O116" s="120"/>
      <c r="P116" s="120"/>
      <c r="Q116" s="120"/>
    </row>
    <row r="117" spans="2:17" ht="12.75" customHeight="1" x14ac:dyDescent="0.15">
      <c r="B117" s="7" t="s">
        <v>110</v>
      </c>
      <c r="C117" s="7"/>
      <c r="L117" s="139"/>
      <c r="M117" s="120"/>
      <c r="N117" s="120"/>
      <c r="O117" s="120"/>
      <c r="P117" s="120"/>
      <c r="Q117" s="120"/>
    </row>
    <row r="118" spans="2:17" ht="12.75" customHeight="1" x14ac:dyDescent="0.15">
      <c r="B118" s="7"/>
      <c r="C118" s="7"/>
      <c r="L118" s="139"/>
      <c r="M118" s="120"/>
      <c r="N118" s="120"/>
      <c r="O118" s="120"/>
      <c r="P118" s="120"/>
      <c r="Q118" s="120"/>
    </row>
    <row r="119" spans="2:17" ht="12.75" customHeight="1" x14ac:dyDescent="0.15">
      <c r="B119" s="7" t="s">
        <v>111</v>
      </c>
      <c r="C119" s="7"/>
      <c r="L119" s="139"/>
      <c r="M119" s="120"/>
      <c r="N119" s="120"/>
      <c r="O119" s="120"/>
      <c r="P119" s="120"/>
      <c r="Q119" s="120"/>
    </row>
    <row r="120" spans="2:17" ht="12.75" customHeight="1" x14ac:dyDescent="0.15">
      <c r="B120" s="7" t="s">
        <v>112</v>
      </c>
      <c r="C120" s="7"/>
      <c r="L120" s="139"/>
      <c r="M120" s="120"/>
      <c r="N120" s="120"/>
      <c r="O120" s="120"/>
      <c r="P120" s="120"/>
      <c r="Q120" s="120"/>
    </row>
    <row r="121" spans="2:17" ht="12.75" customHeight="1" x14ac:dyDescent="0.15">
      <c r="B121" s="7"/>
      <c r="C121" s="7"/>
      <c r="L121" s="139"/>
      <c r="M121" s="120"/>
      <c r="N121" s="120"/>
      <c r="O121" s="120"/>
      <c r="P121" s="120"/>
      <c r="Q121" s="120"/>
    </row>
    <row r="122" spans="2:17" ht="12.75" customHeight="1" x14ac:dyDescent="0.15">
      <c r="B122" s="7" t="s">
        <v>113</v>
      </c>
      <c r="C122" s="7"/>
      <c r="L122" s="139"/>
      <c r="M122" s="120"/>
      <c r="N122" s="120"/>
      <c r="O122" s="120"/>
      <c r="P122" s="120"/>
      <c r="Q122" s="120"/>
    </row>
    <row r="123" spans="2:17" ht="12.75" customHeight="1" x14ac:dyDescent="0.15">
      <c r="B123" s="7" t="s">
        <v>114</v>
      </c>
      <c r="C123" s="7"/>
      <c r="D123" s="172"/>
      <c r="E123" s="172"/>
      <c r="F123" s="168"/>
      <c r="H123" s="139"/>
      <c r="J123" s="139"/>
      <c r="M123" s="172"/>
    </row>
    <row r="124" spans="2:17" ht="12.75" customHeight="1" x14ac:dyDescent="0.15">
      <c r="B124" s="7"/>
      <c r="C124" s="7"/>
      <c r="D124" s="172"/>
      <c r="E124" s="172"/>
      <c r="F124" s="168"/>
      <c r="H124" s="139"/>
      <c r="J124" s="139"/>
      <c r="M124" s="172"/>
    </row>
    <row r="125" spans="2:17" ht="12.75" customHeight="1" x14ac:dyDescent="0.15">
      <c r="B125" s="7" t="s">
        <v>115</v>
      </c>
      <c r="C125" s="7"/>
      <c r="D125" s="172"/>
      <c r="E125" s="172"/>
      <c r="F125" s="168"/>
      <c r="H125" s="139"/>
      <c r="J125" s="139"/>
      <c r="M125" s="172"/>
    </row>
    <row r="126" spans="2:17" ht="12.75" customHeight="1" x14ac:dyDescent="0.15">
      <c r="B126" s="7" t="s">
        <v>116</v>
      </c>
      <c r="C126" s="7"/>
      <c r="D126" s="172"/>
      <c r="E126" s="172"/>
      <c r="F126" s="168"/>
      <c r="H126" s="139"/>
      <c r="J126" s="139"/>
      <c r="M126" s="172"/>
    </row>
    <row r="127" spans="2:17" ht="12.75" customHeight="1" x14ac:dyDescent="0.15">
      <c r="B127" s="7" t="s">
        <v>117</v>
      </c>
      <c r="C127" s="7"/>
      <c r="D127" s="172"/>
      <c r="E127" s="172"/>
      <c r="F127" s="168"/>
      <c r="H127" s="139"/>
      <c r="J127" s="139"/>
      <c r="M127" s="172"/>
    </row>
    <row r="128" spans="2:17" ht="12.75" customHeight="1" x14ac:dyDescent="0.15">
      <c r="B128" s="7"/>
      <c r="C128" s="7"/>
      <c r="D128" s="172"/>
      <c r="E128" s="172"/>
      <c r="F128" s="168"/>
      <c r="H128" s="139"/>
      <c r="J128" s="139"/>
      <c r="M128" s="172"/>
    </row>
    <row r="129" spans="1:26" ht="12.75" customHeight="1" x14ac:dyDescent="0.15">
      <c r="B129" s="27" t="s">
        <v>118</v>
      </c>
      <c r="D129" s="172"/>
      <c r="E129" s="172"/>
      <c r="F129" s="168"/>
      <c r="H129" s="139"/>
      <c r="J129" s="139"/>
      <c r="M129" s="172"/>
    </row>
    <row r="130" spans="1:26" ht="12.75" customHeight="1" x14ac:dyDescent="0.15">
      <c r="B130" s="27" t="s">
        <v>119</v>
      </c>
      <c r="D130" s="172"/>
      <c r="E130" s="172"/>
      <c r="F130" s="168"/>
      <c r="H130" s="139"/>
      <c r="J130" s="139"/>
      <c r="M130" s="172"/>
    </row>
    <row r="131" spans="1:26" ht="12.75" customHeight="1" x14ac:dyDescent="0.15">
      <c r="C131" s="184" t="s">
        <v>120</v>
      </c>
      <c r="D131" s="172">
        <f>M63</f>
        <v>0.28999999999999998</v>
      </c>
      <c r="E131" s="172"/>
      <c r="F131" s="168"/>
      <c r="H131" s="139"/>
      <c r="J131" s="139"/>
      <c r="M131" s="172"/>
    </row>
    <row r="132" spans="1:26" ht="12.75" customHeight="1" x14ac:dyDescent="0.15">
      <c r="C132" s="184" t="s">
        <v>121</v>
      </c>
      <c r="D132" s="172">
        <f>N63</f>
        <v>0.28999999999999998</v>
      </c>
      <c r="E132" s="172"/>
      <c r="F132" s="168"/>
      <c r="H132" s="139"/>
      <c r="J132" s="139"/>
      <c r="M132" s="172"/>
    </row>
    <row r="133" spans="1:26" ht="12.75" customHeight="1" x14ac:dyDescent="0.15">
      <c r="C133" s="184" t="s">
        <v>122</v>
      </c>
      <c r="D133" s="172">
        <f>O63</f>
        <v>0.28999999999999998</v>
      </c>
      <c r="E133" s="172"/>
      <c r="F133" s="168"/>
      <c r="H133" s="139"/>
      <c r="J133" s="139"/>
      <c r="M133" s="172"/>
    </row>
    <row r="134" spans="1:26" ht="12.75" customHeight="1" x14ac:dyDescent="0.15">
      <c r="C134" s="184" t="s">
        <v>123</v>
      </c>
      <c r="D134" s="172">
        <f>P63</f>
        <v>0.28999999999999998</v>
      </c>
      <c r="E134" s="172"/>
      <c r="F134" s="168"/>
      <c r="H134" s="139"/>
      <c r="J134" s="139"/>
      <c r="M134" s="172"/>
    </row>
    <row r="135" spans="1:26" s="7" customFormat="1" ht="12.75" customHeight="1" x14ac:dyDescent="0.15">
      <c r="A135" s="1"/>
      <c r="B135" s="27"/>
      <c r="C135" s="184" t="s">
        <v>124</v>
      </c>
      <c r="D135" s="172" t="e">
        <f>#REF!</f>
        <v>#REF!</v>
      </c>
      <c r="E135" s="172"/>
      <c r="F135" s="168"/>
      <c r="G135" s="8"/>
      <c r="H135" s="139"/>
      <c r="I135" s="8"/>
      <c r="J135" s="139"/>
      <c r="K135" s="8"/>
      <c r="L135" s="8"/>
      <c r="M135" s="172"/>
      <c r="R135" s="2"/>
      <c r="S135" s="9"/>
      <c r="T135" s="9"/>
      <c r="U135" s="9"/>
      <c r="V135" s="9"/>
      <c r="W135" s="9"/>
      <c r="X135" s="2"/>
      <c r="Y135" s="2"/>
      <c r="Z135" s="2"/>
    </row>
    <row r="136" spans="1:26" s="7" customFormat="1" ht="12.75" customHeight="1" x14ac:dyDescent="0.15">
      <c r="A136" s="1"/>
      <c r="B136" s="27" t="s">
        <v>125</v>
      </c>
      <c r="C136" s="27"/>
      <c r="D136" s="172"/>
      <c r="E136" s="172"/>
      <c r="F136" s="168"/>
      <c r="G136" s="8"/>
      <c r="H136" s="139"/>
      <c r="I136" s="8"/>
      <c r="J136" s="139"/>
      <c r="K136" s="8"/>
      <c r="L136" s="8"/>
      <c r="M136" s="172"/>
      <c r="R136" s="2"/>
      <c r="S136" s="9"/>
      <c r="T136" s="9"/>
      <c r="U136" s="9"/>
      <c r="V136" s="9"/>
      <c r="W136" s="9"/>
      <c r="X136" s="2"/>
      <c r="Y136" s="2"/>
      <c r="Z136" s="2"/>
    </row>
    <row r="138" spans="1:26" s="7" customFormat="1" ht="12.75" customHeight="1" x14ac:dyDescent="0.15">
      <c r="A138" s="1"/>
      <c r="B138" s="27" t="s">
        <v>126</v>
      </c>
      <c r="C138" s="27"/>
      <c r="D138" s="172"/>
      <c r="E138" s="172"/>
      <c r="F138" s="168"/>
      <c r="G138" s="8"/>
      <c r="H138" s="139"/>
      <c r="I138" s="8"/>
      <c r="J138" s="139"/>
      <c r="K138" s="8"/>
      <c r="L138" s="8"/>
      <c r="M138" s="172"/>
      <c r="R138" s="2"/>
      <c r="S138" s="9"/>
      <c r="T138" s="9"/>
      <c r="U138" s="9"/>
      <c r="V138" s="9"/>
      <c r="W138" s="9"/>
      <c r="X138" s="2"/>
      <c r="Y138" s="2"/>
      <c r="Z138" s="2"/>
    </row>
    <row r="139" spans="1:26" s="7" customFormat="1" ht="12.75" customHeight="1" x14ac:dyDescent="0.15">
      <c r="A139" s="1"/>
      <c r="B139" s="27"/>
      <c r="C139" s="27"/>
      <c r="D139" s="172"/>
      <c r="E139" s="172"/>
      <c r="F139" s="168"/>
      <c r="G139" s="8"/>
      <c r="H139" s="139"/>
      <c r="I139" s="8"/>
      <c r="J139" s="139"/>
      <c r="K139" s="8"/>
      <c r="L139" s="8"/>
      <c r="M139" s="172"/>
      <c r="R139" s="2"/>
      <c r="S139" s="9"/>
      <c r="T139" s="9"/>
      <c r="U139" s="9"/>
      <c r="V139" s="9"/>
      <c r="W139" s="9"/>
      <c r="X139" s="2"/>
      <c r="Y139" s="2"/>
      <c r="Z139" s="2"/>
    </row>
    <row r="140" spans="1:26" s="7" customFormat="1" ht="12.75" customHeight="1" x14ac:dyDescent="0.15">
      <c r="A140" s="1"/>
      <c r="B140" s="27"/>
      <c r="C140" s="27"/>
      <c r="D140" s="172"/>
      <c r="E140" s="172"/>
      <c r="F140" s="168"/>
      <c r="G140" s="8"/>
      <c r="H140" s="139"/>
      <c r="I140" s="8"/>
      <c r="J140" s="139"/>
      <c r="K140" s="8"/>
      <c r="L140" s="8"/>
      <c r="M140" s="172"/>
      <c r="R140" s="2"/>
      <c r="S140" s="9"/>
      <c r="T140" s="9"/>
      <c r="U140" s="9"/>
      <c r="V140" s="9"/>
      <c r="W140" s="9"/>
      <c r="X140" s="2"/>
      <c r="Y140" s="2"/>
      <c r="Z140" s="2"/>
    </row>
    <row r="141" spans="1:26" s="7" customFormat="1" ht="12.75" customHeight="1" x14ac:dyDescent="0.15">
      <c r="A141" s="1"/>
      <c r="B141" s="27" t="s">
        <v>127</v>
      </c>
      <c r="C141" s="27"/>
      <c r="D141" s="172"/>
      <c r="E141" s="172"/>
      <c r="F141" s="168"/>
      <c r="G141" s="8"/>
      <c r="H141" s="139"/>
      <c r="I141" s="8"/>
      <c r="J141" s="139"/>
      <c r="K141" s="8"/>
      <c r="L141" s="8"/>
      <c r="M141" s="172"/>
      <c r="R141" s="2"/>
      <c r="S141" s="9"/>
      <c r="T141" s="9"/>
      <c r="U141" s="9"/>
      <c r="V141" s="9"/>
      <c r="W141" s="9"/>
      <c r="X141" s="2"/>
      <c r="Y141" s="2"/>
      <c r="Z141" s="2"/>
    </row>
    <row r="142" spans="1:26" s="7" customFormat="1" ht="12.75" customHeight="1" x14ac:dyDescent="0.15">
      <c r="A142" s="1"/>
      <c r="B142" s="27" t="s">
        <v>128</v>
      </c>
      <c r="C142" s="27"/>
      <c r="D142" s="172"/>
      <c r="E142" s="172"/>
      <c r="F142" s="168"/>
      <c r="G142" s="8"/>
      <c r="H142" s="139"/>
      <c r="I142" s="8"/>
      <c r="J142" s="139"/>
      <c r="K142" s="8"/>
      <c r="L142" s="8"/>
      <c r="M142" s="172"/>
      <c r="R142" s="2"/>
      <c r="S142" s="9"/>
      <c r="T142" s="9"/>
      <c r="U142" s="9"/>
      <c r="V142" s="9"/>
      <c r="W142" s="9"/>
      <c r="X142" s="2"/>
      <c r="Y142" s="2"/>
      <c r="Z142" s="2"/>
    </row>
    <row r="143" spans="1:26" s="7" customFormat="1" ht="12.75" customHeight="1" x14ac:dyDescent="0.15">
      <c r="A143" s="1"/>
      <c r="B143" s="27" t="s">
        <v>129</v>
      </c>
      <c r="C143" s="27"/>
      <c r="D143" s="172"/>
      <c r="E143" s="172"/>
      <c r="F143" s="168"/>
      <c r="G143" s="8"/>
      <c r="H143" s="139"/>
      <c r="I143" s="8"/>
      <c r="J143" s="139"/>
      <c r="K143" s="8"/>
      <c r="L143" s="8"/>
      <c r="M143" s="172"/>
      <c r="R143" s="2"/>
      <c r="S143" s="9"/>
      <c r="T143" s="9"/>
      <c r="U143" s="9"/>
      <c r="V143" s="9"/>
      <c r="W143" s="9"/>
      <c r="X143" s="2"/>
      <c r="Y143" s="2"/>
      <c r="Z143" s="2"/>
    </row>
    <row r="144" spans="1:26" s="7" customFormat="1" ht="12.75" customHeight="1" x14ac:dyDescent="0.15">
      <c r="A144" s="1"/>
      <c r="B144" s="27"/>
      <c r="C144" s="27"/>
      <c r="D144" s="172"/>
      <c r="E144" s="172"/>
      <c r="F144" s="168"/>
      <c r="G144" s="8"/>
      <c r="H144" s="139"/>
      <c r="I144" s="8"/>
      <c r="J144" s="139"/>
      <c r="K144" s="8"/>
      <c r="L144" s="8"/>
      <c r="M144" s="172"/>
      <c r="R144" s="2"/>
      <c r="S144" s="9"/>
      <c r="T144" s="9"/>
      <c r="U144" s="9"/>
      <c r="V144" s="9"/>
      <c r="W144" s="9"/>
      <c r="X144" s="2"/>
      <c r="Y144" s="2"/>
      <c r="Z144" s="2"/>
    </row>
    <row r="145" spans="1:26" s="7" customFormat="1" ht="12.75" customHeight="1" x14ac:dyDescent="0.15">
      <c r="A145" s="1"/>
      <c r="B145" s="27" t="s">
        <v>130</v>
      </c>
      <c r="C145" s="27"/>
      <c r="D145" s="172"/>
      <c r="E145" s="172"/>
      <c r="F145" s="168"/>
      <c r="G145" s="8"/>
      <c r="H145" s="139"/>
      <c r="I145" s="8"/>
      <c r="J145" s="139"/>
      <c r="K145" s="8"/>
      <c r="L145" s="8"/>
      <c r="M145" s="172"/>
      <c r="R145" s="2"/>
      <c r="S145" s="9"/>
      <c r="T145" s="9"/>
      <c r="U145" s="9"/>
      <c r="V145" s="9"/>
      <c r="W145" s="9"/>
      <c r="X145" s="2"/>
      <c r="Y145" s="2"/>
      <c r="Z145" s="2"/>
    </row>
    <row r="146" spans="1:26" s="7" customFormat="1" ht="12.75" customHeight="1" x14ac:dyDescent="0.15">
      <c r="A146" s="1"/>
      <c r="B146" s="27"/>
      <c r="C146" s="27"/>
      <c r="D146" s="172"/>
      <c r="E146" s="172"/>
      <c r="F146" s="168"/>
      <c r="G146" s="8"/>
      <c r="H146" s="139"/>
      <c r="I146" s="8"/>
      <c r="J146" s="139"/>
      <c r="K146" s="8"/>
      <c r="L146" s="8"/>
      <c r="M146" s="172"/>
      <c r="R146" s="2"/>
      <c r="S146" s="9"/>
      <c r="T146" s="9"/>
      <c r="U146" s="9"/>
      <c r="V146" s="9"/>
      <c r="W146" s="9"/>
      <c r="X146" s="2"/>
      <c r="Y146" s="2"/>
      <c r="Z146" s="2"/>
    </row>
    <row r="147" spans="1:26" s="7" customFormat="1" ht="12.75" customHeight="1" x14ac:dyDescent="0.15">
      <c r="A147" s="1"/>
      <c r="B147" s="27"/>
      <c r="C147" s="27"/>
      <c r="D147" s="172"/>
      <c r="E147" s="172"/>
      <c r="F147" s="168"/>
      <c r="G147" s="8"/>
      <c r="H147" s="139"/>
      <c r="I147" s="8"/>
      <c r="J147" s="139"/>
      <c r="K147" s="8"/>
      <c r="L147" s="8"/>
      <c r="M147" s="172"/>
      <c r="R147" s="2"/>
      <c r="S147" s="9"/>
      <c r="T147" s="9"/>
      <c r="U147" s="9"/>
      <c r="V147" s="9"/>
      <c r="W147" s="9"/>
      <c r="X147" s="2"/>
      <c r="Y147" s="2"/>
      <c r="Z147" s="2"/>
    </row>
    <row r="148" spans="1:26" s="7" customFormat="1" ht="12.75" customHeight="1" x14ac:dyDescent="0.15">
      <c r="A148" s="1"/>
      <c r="B148" s="27" t="s">
        <v>131</v>
      </c>
      <c r="C148" s="27"/>
      <c r="D148" s="172"/>
      <c r="E148" s="172"/>
      <c r="F148" s="168"/>
      <c r="G148" s="8"/>
      <c r="H148" s="139"/>
      <c r="I148" s="8"/>
      <c r="J148" s="139"/>
      <c r="K148" s="8"/>
      <c r="L148" s="8"/>
      <c r="M148" s="172"/>
      <c r="R148" s="2"/>
      <c r="S148" s="9"/>
      <c r="T148" s="9"/>
      <c r="U148" s="9"/>
      <c r="V148" s="9"/>
      <c r="W148" s="9"/>
      <c r="X148" s="2"/>
      <c r="Y148" s="2"/>
      <c r="Z148" s="2"/>
    </row>
    <row r="149" spans="1:26" s="7" customFormat="1" ht="12.75" customHeight="1" x14ac:dyDescent="0.15">
      <c r="A149" s="1"/>
      <c r="B149" s="27" t="s">
        <v>132</v>
      </c>
      <c r="C149" s="27"/>
      <c r="D149" s="172"/>
      <c r="E149" s="172"/>
      <c r="F149" s="168"/>
      <c r="G149" s="8"/>
      <c r="H149" s="139"/>
      <c r="I149" s="8"/>
      <c r="J149" s="139"/>
      <c r="K149" s="8"/>
      <c r="L149" s="8"/>
      <c r="M149" s="172"/>
      <c r="R149" s="2"/>
      <c r="S149" s="9"/>
      <c r="T149" s="9"/>
      <c r="U149" s="9"/>
      <c r="V149" s="9"/>
      <c r="W149" s="9"/>
      <c r="X149" s="2"/>
      <c r="Y149" s="2"/>
      <c r="Z149" s="2"/>
    </row>
    <row r="150" spans="1:26" s="7" customFormat="1" ht="12.75" customHeight="1" x14ac:dyDescent="0.15">
      <c r="A150" s="1"/>
      <c r="B150" s="27"/>
      <c r="C150" s="27"/>
      <c r="D150" s="172"/>
      <c r="E150" s="172"/>
      <c r="F150" s="168"/>
      <c r="G150" s="8"/>
      <c r="H150" s="139"/>
      <c r="I150" s="8"/>
      <c r="J150" s="139"/>
      <c r="K150" s="8"/>
      <c r="L150" s="8"/>
      <c r="M150" s="172"/>
      <c r="R150" s="2"/>
      <c r="S150" s="9"/>
      <c r="T150" s="9"/>
      <c r="U150" s="9"/>
      <c r="V150" s="9"/>
      <c r="W150" s="9"/>
      <c r="X150" s="2"/>
      <c r="Y150" s="2"/>
      <c r="Z150" s="2"/>
    </row>
    <row r="151" spans="1:26" ht="12.75" customHeight="1" x14ac:dyDescent="0.15">
      <c r="B151" s="7" t="s">
        <v>133</v>
      </c>
      <c r="C151" s="7"/>
      <c r="L151" s="185"/>
      <c r="M151" s="186"/>
    </row>
    <row r="152" spans="1:26" ht="12.75" customHeight="1" x14ac:dyDescent="0.15">
      <c r="B152" s="7" t="s">
        <v>134</v>
      </c>
      <c r="C152" s="7"/>
      <c r="L152" s="139"/>
      <c r="M152" s="120"/>
      <c r="N152" s="120"/>
      <c r="O152" s="120"/>
      <c r="P152" s="120"/>
      <c r="Q152" s="120"/>
    </row>
    <row r="153" spans="1:26" ht="12.75" customHeight="1" x14ac:dyDescent="0.15">
      <c r="B153" s="27" t="s">
        <v>135</v>
      </c>
    </row>
    <row r="154" spans="1:26" ht="12.75" customHeight="1" x14ac:dyDescent="0.15">
      <c r="B154" s="187" t="s">
        <v>136</v>
      </c>
    </row>
    <row r="155" spans="1:26" ht="12.75" customHeight="1" x14ac:dyDescent="0.15">
      <c r="B155" s="187" t="s">
        <v>137</v>
      </c>
    </row>
    <row r="156" spans="1:26" ht="12.75" customHeight="1" x14ac:dyDescent="0.15">
      <c r="B156" s="187" t="s">
        <v>138</v>
      </c>
    </row>
    <row r="157" spans="1:26" ht="12.75" customHeight="1" x14ac:dyDescent="0.15">
      <c r="B157" s="187" t="s">
        <v>139</v>
      </c>
    </row>
    <row r="159" spans="1:26" ht="12.75" customHeight="1" x14ac:dyDescent="0.15">
      <c r="B159" s="7" t="s">
        <v>140</v>
      </c>
      <c r="C159" s="7"/>
    </row>
    <row r="160" spans="1:26" ht="12.75" customHeight="1" x14ac:dyDescent="0.15">
      <c r="B160" s="27" t="s">
        <v>141</v>
      </c>
    </row>
    <row r="161" spans="1:17" ht="12.75" customHeight="1" x14ac:dyDescent="0.15">
      <c r="B161" s="7" t="s">
        <v>142</v>
      </c>
      <c r="D161" s="186"/>
      <c r="E161" s="186"/>
      <c r="F161" s="188"/>
      <c r="H161" s="185"/>
      <c r="J161" s="185"/>
      <c r="M161" s="120"/>
      <c r="N161" s="120"/>
      <c r="O161" s="120"/>
      <c r="P161" s="120"/>
      <c r="Q161" s="120"/>
    </row>
    <row r="162" spans="1:17" ht="12.75" customHeight="1" x14ac:dyDescent="0.15">
      <c r="B162" s="27" t="s">
        <v>143</v>
      </c>
      <c r="M162" s="120"/>
      <c r="N162" s="120"/>
      <c r="O162" s="120"/>
      <c r="P162" s="120"/>
      <c r="Q162" s="120"/>
    </row>
    <row r="163" spans="1:17" ht="12.75" customHeight="1" x14ac:dyDescent="0.15">
      <c r="B163" s="189" t="s">
        <v>144</v>
      </c>
      <c r="C163" s="189"/>
      <c r="H163" s="190"/>
      <c r="J163" s="190"/>
      <c r="M163" s="120"/>
      <c r="N163" s="120"/>
      <c r="O163" s="120"/>
      <c r="P163" s="120"/>
      <c r="Q163" s="120"/>
    </row>
    <row r="164" spans="1:17" ht="12.75" customHeight="1" x14ac:dyDescent="0.15">
      <c r="B164" s="7"/>
      <c r="C164" s="7"/>
      <c r="M164" s="120"/>
      <c r="N164" s="120"/>
      <c r="O164" s="120"/>
      <c r="P164" s="120"/>
      <c r="Q164" s="120"/>
    </row>
    <row r="165" spans="1:17" ht="12.75" customHeight="1" x14ac:dyDescent="0.15">
      <c r="M165" s="120"/>
      <c r="N165" s="120"/>
      <c r="O165" s="120"/>
      <c r="P165" s="120"/>
      <c r="Q165" s="120"/>
    </row>
    <row r="166" spans="1:17" ht="12.75" customHeight="1" x14ac:dyDescent="0.15">
      <c r="M166" s="120"/>
      <c r="N166" s="120"/>
      <c r="O166" s="120"/>
      <c r="P166" s="120"/>
      <c r="Q166" s="120"/>
    </row>
    <row r="167" spans="1:17" ht="12.75" customHeight="1" x14ac:dyDescent="0.15">
      <c r="A167" s="191"/>
      <c r="M167" s="120"/>
      <c r="N167" s="120"/>
      <c r="O167" s="120"/>
      <c r="P167" s="120"/>
      <c r="Q167" s="120"/>
    </row>
    <row r="168" spans="1:17" ht="12.75" customHeight="1" x14ac:dyDescent="0.15">
      <c r="M168" s="120"/>
      <c r="N168" s="120"/>
      <c r="O168" s="120"/>
      <c r="P168" s="120"/>
      <c r="Q168" s="120"/>
    </row>
    <row r="169" spans="1:17" ht="12.75" customHeight="1" x14ac:dyDescent="0.15">
      <c r="M169" s="120"/>
      <c r="N169" s="120"/>
      <c r="O169" s="120"/>
      <c r="P169" s="120"/>
      <c r="Q169" s="120"/>
    </row>
    <row r="170" spans="1:17" ht="12.75" customHeight="1" x14ac:dyDescent="0.15">
      <c r="M170" s="120"/>
      <c r="N170" s="120"/>
      <c r="O170" s="120"/>
      <c r="P170" s="120"/>
      <c r="Q170" s="120"/>
    </row>
    <row r="171" spans="1:17" ht="12.75" customHeight="1" x14ac:dyDescent="0.15">
      <c r="M171" s="120"/>
      <c r="N171" s="120"/>
      <c r="O171" s="120"/>
      <c r="P171" s="120"/>
      <c r="Q171" s="120"/>
    </row>
    <row r="172" spans="1:17" ht="12.75" customHeight="1" x14ac:dyDescent="0.15">
      <c r="M172" s="120"/>
      <c r="N172" s="120"/>
      <c r="O172" s="120"/>
      <c r="P172" s="120"/>
      <c r="Q172" s="120"/>
    </row>
    <row r="173" spans="1:17" ht="12.75" customHeight="1" x14ac:dyDescent="0.15">
      <c r="M173" s="120"/>
      <c r="N173" s="120"/>
      <c r="O173" s="120"/>
      <c r="P173" s="120"/>
      <c r="Q173" s="120"/>
    </row>
    <row r="174" spans="1:17" ht="12.75" customHeight="1" x14ac:dyDescent="0.15">
      <c r="M174" s="120"/>
      <c r="N174" s="120"/>
      <c r="O174" s="120"/>
      <c r="P174" s="120"/>
      <c r="Q174" s="120"/>
    </row>
    <row r="175" spans="1:17" ht="12.75" customHeight="1" x14ac:dyDescent="0.15">
      <c r="M175" s="120"/>
      <c r="N175" s="120"/>
      <c r="O175" s="120"/>
      <c r="P175" s="120"/>
      <c r="Q175" s="120"/>
    </row>
    <row r="176" spans="1:17" ht="12.75" customHeight="1" x14ac:dyDescent="0.15">
      <c r="M176" s="120"/>
      <c r="N176" s="120"/>
      <c r="O176" s="120"/>
      <c r="P176" s="120"/>
      <c r="Q176" s="120"/>
    </row>
    <row r="177" spans="13:17" ht="12.75" customHeight="1" x14ac:dyDescent="0.15">
      <c r="M177" s="120"/>
      <c r="N177" s="120"/>
      <c r="O177" s="120"/>
      <c r="P177" s="120"/>
      <c r="Q177" s="120"/>
    </row>
    <row r="178" spans="13:17" ht="12.75" customHeight="1" x14ac:dyDescent="0.15">
      <c r="M178" s="120"/>
      <c r="N178" s="120"/>
      <c r="O178" s="120"/>
      <c r="P178" s="120"/>
      <c r="Q178" s="120"/>
    </row>
    <row r="179" spans="13:17" ht="12.75" customHeight="1" x14ac:dyDescent="0.15">
      <c r="M179" s="120"/>
      <c r="N179" s="120"/>
      <c r="O179" s="120"/>
      <c r="P179" s="120"/>
      <c r="Q179" s="120"/>
    </row>
    <row r="180" spans="13:17" ht="12.75" customHeight="1" x14ac:dyDescent="0.15">
      <c r="M180" s="120"/>
      <c r="N180" s="120"/>
      <c r="O180" s="120"/>
      <c r="P180" s="120"/>
      <c r="Q180" s="120"/>
    </row>
    <row r="181" spans="13:17" ht="12.75" customHeight="1" x14ac:dyDescent="0.15">
      <c r="M181" s="120"/>
      <c r="N181" s="120"/>
      <c r="O181" s="120"/>
      <c r="P181" s="120"/>
      <c r="Q181" s="120"/>
    </row>
    <row r="182" spans="13:17" ht="12.75" customHeight="1" x14ac:dyDescent="0.15">
      <c r="M182" s="120"/>
      <c r="N182" s="120"/>
      <c r="O182" s="120"/>
      <c r="P182" s="120"/>
      <c r="Q182" s="120"/>
    </row>
    <row r="183" spans="13:17" ht="12.75" customHeight="1" x14ac:dyDescent="0.15">
      <c r="M183" s="120"/>
      <c r="N183" s="120"/>
      <c r="O183" s="120"/>
      <c r="P183" s="120"/>
      <c r="Q183" s="120"/>
    </row>
    <row r="184" spans="13:17" ht="12.75" customHeight="1" x14ac:dyDescent="0.15">
      <c r="M184" s="120"/>
      <c r="N184" s="120"/>
      <c r="O184" s="120"/>
      <c r="P184" s="120"/>
      <c r="Q184" s="120"/>
    </row>
    <row r="185" spans="13:17" ht="12.75" customHeight="1" x14ac:dyDescent="0.15">
      <c r="M185" s="120"/>
      <c r="N185" s="120"/>
      <c r="O185" s="120"/>
      <c r="P185" s="120"/>
      <c r="Q185" s="120"/>
    </row>
    <row r="186" spans="13:17" ht="12.75" customHeight="1" x14ac:dyDescent="0.15">
      <c r="M186" s="120"/>
      <c r="N186" s="120"/>
      <c r="O186" s="120"/>
      <c r="P186" s="120"/>
      <c r="Q186" s="120"/>
    </row>
    <row r="187" spans="13:17" ht="12.75" customHeight="1" x14ac:dyDescent="0.15">
      <c r="Q187" s="120"/>
    </row>
    <row r="188" spans="13:17" ht="12.75" customHeight="1" x14ac:dyDescent="0.15">
      <c r="Q188" s="120"/>
    </row>
    <row r="189" spans="13:17" ht="12.75" customHeight="1" x14ac:dyDescent="0.15">
      <c r="Q189" s="120"/>
    </row>
    <row r="190" spans="13:17" ht="12.75" customHeight="1" x14ac:dyDescent="0.15">
      <c r="Q190" s="120"/>
    </row>
    <row r="191" spans="13:17" ht="12.75" customHeight="1" x14ac:dyDescent="0.15">
      <c r="Q191" s="120"/>
    </row>
    <row r="192" spans="13:17" ht="12.75" customHeight="1" x14ac:dyDescent="0.15">
      <c r="Q192" s="120"/>
    </row>
    <row r="193" spans="17:17" ht="12.75" customHeight="1" x14ac:dyDescent="0.15">
      <c r="Q193" s="120"/>
    </row>
    <row r="194" spans="17:17" ht="12.75" customHeight="1" x14ac:dyDescent="0.15">
      <c r="Q194" s="120"/>
    </row>
    <row r="195" spans="17:17" ht="12.75" customHeight="1" x14ac:dyDescent="0.15">
      <c r="Q195" s="120"/>
    </row>
    <row r="196" spans="17:17" ht="12.75" customHeight="1" x14ac:dyDescent="0.15">
      <c r="Q196" s="120"/>
    </row>
    <row r="197" spans="17:17" ht="12.75" customHeight="1" x14ac:dyDescent="0.15">
      <c r="Q197" s="120"/>
    </row>
    <row r="198" spans="17:17" ht="12.75" customHeight="1" x14ac:dyDescent="0.15">
      <c r="Q198" s="120"/>
    </row>
    <row r="199" spans="17:17" ht="12.75" customHeight="1" x14ac:dyDescent="0.15">
      <c r="Q199" s="120"/>
    </row>
    <row r="477" spans="23:23" ht="12.75" customHeight="1" x14ac:dyDescent="0.15">
      <c r="W477" s="9">
        <v>7</v>
      </c>
    </row>
  </sheetData>
  <mergeCells count="7">
    <mergeCell ref="D2:Q2"/>
    <mergeCell ref="S3:W3"/>
    <mergeCell ref="S4:W4"/>
    <mergeCell ref="D5:L5"/>
    <mergeCell ref="G6:H6"/>
    <mergeCell ref="I6:J6"/>
    <mergeCell ref="K6:L6"/>
  </mergeCells>
  <pageMargins left="0.7" right="0.7" top="0.75" bottom="0.75" header="0.3" footer="0.3"/>
  <pageSetup scale="10"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CIMS budget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dc:creator>
  <cp:lastModifiedBy>Amanda</cp:lastModifiedBy>
  <dcterms:created xsi:type="dcterms:W3CDTF">2018-05-17T16:44:12Z</dcterms:created>
  <dcterms:modified xsi:type="dcterms:W3CDTF">2018-05-17T16:44:31Z</dcterms:modified>
</cp:coreProperties>
</file>